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831"/>
  </bookViews>
  <sheets>
    <sheet name="Table 12-1" sheetId="4" r:id="rId1"/>
    <sheet name="Figure 12-1" sheetId="5" r:id="rId2"/>
    <sheet name="Figure 12-2" sheetId="6" r:id="rId3"/>
    <sheet name="Figure 12-3" sheetId="7" r:id="rId4"/>
    <sheet name="Figure 12-4" sheetId="8" r:id="rId5"/>
    <sheet name="Figure 12-5" sheetId="11" r:id="rId6"/>
    <sheet name="Figure 12-6" sheetId="12" r:id="rId7"/>
    <sheet name="Table 12-2" sheetId="22" r:id="rId8"/>
    <sheet name="Figure 12-7" sheetId="13" r:id="rId9"/>
    <sheet name="Figure 12-8" sheetId="14" r:id="rId10"/>
    <sheet name="Figure 12-9" sheetId="15" r:id="rId11"/>
    <sheet name="Table 12-3" sheetId="16" r:id="rId12"/>
    <sheet name="Figure 12-10" sheetId="17" r:id="rId13"/>
    <sheet name="Figure 12-11" sheetId="18" r:id="rId14"/>
    <sheet name="Figure 12-12" sheetId="25" r:id="rId15"/>
    <sheet name="Figure 12-13" sheetId="20" r:id="rId16"/>
    <sheet name="Figure 12-14" sheetId="21" r:id="rId17"/>
    <sheet name="Table 12-4" sheetId="23" r:id="rId18"/>
  </sheets>
  <externalReferences>
    <externalReference r:id="rId19"/>
  </externalReferences>
  <definedNames>
    <definedName name="_xlnm.Print_Area" localSheetId="13">'Figure 12-11'!$D$5:$N$28</definedName>
  </definedNames>
  <calcPr calcId="145621"/>
</workbook>
</file>

<file path=xl/calcChain.xml><?xml version="1.0" encoding="utf-8"?>
<calcChain xmlns="http://schemas.openxmlformats.org/spreadsheetml/2006/main">
  <c r="F11" i="13" l="1"/>
  <c r="E11" i="13"/>
  <c r="D11" i="13"/>
  <c r="C11" i="13"/>
  <c r="B11" i="13"/>
  <c r="G16" i="25" l="1"/>
  <c r="F16" i="25"/>
  <c r="E16" i="25"/>
  <c r="D16" i="25"/>
  <c r="C16" i="25"/>
  <c r="G12" i="25"/>
  <c r="K12" i="25" s="1"/>
  <c r="F12" i="25"/>
  <c r="J12" i="25" s="1"/>
  <c r="E12" i="25"/>
  <c r="I12" i="25" s="1"/>
  <c r="D12" i="25"/>
  <c r="H12" i="25" s="1"/>
  <c r="C12" i="25"/>
  <c r="G11" i="25"/>
  <c r="K11" i="25" s="1"/>
  <c r="F11" i="25"/>
  <c r="J11" i="25" s="1"/>
  <c r="E11" i="25"/>
  <c r="I11" i="25" s="1"/>
  <c r="D11" i="25"/>
  <c r="H11" i="25" s="1"/>
  <c r="C11" i="25"/>
  <c r="G10" i="25"/>
  <c r="K10" i="25" s="1"/>
  <c r="F10" i="25"/>
  <c r="J10" i="25" s="1"/>
  <c r="E10" i="25"/>
  <c r="I10" i="25" s="1"/>
  <c r="D10" i="25"/>
  <c r="H10" i="25" s="1"/>
  <c r="C10" i="25"/>
  <c r="G9" i="25"/>
  <c r="K9" i="25" s="1"/>
  <c r="F9" i="25"/>
  <c r="J9" i="25" s="1"/>
  <c r="E9" i="25"/>
  <c r="I9" i="25" s="1"/>
  <c r="D9" i="25"/>
  <c r="H9" i="25" s="1"/>
  <c r="C9" i="25"/>
  <c r="G8" i="25"/>
  <c r="K8" i="25" s="1"/>
  <c r="F8" i="25"/>
  <c r="J8" i="25" s="1"/>
  <c r="E8" i="25"/>
  <c r="I8" i="25" s="1"/>
  <c r="D8" i="25"/>
  <c r="H8" i="25" s="1"/>
  <c r="C8" i="25"/>
  <c r="G7" i="25"/>
  <c r="K7" i="25" s="1"/>
  <c r="F7" i="25"/>
  <c r="J7" i="25" s="1"/>
  <c r="E7" i="25"/>
  <c r="I7" i="25" s="1"/>
  <c r="D7" i="25"/>
  <c r="H7" i="25" s="1"/>
  <c r="C7" i="25"/>
  <c r="G6" i="25"/>
  <c r="K6" i="25" s="1"/>
  <c r="F6" i="25"/>
  <c r="F13" i="25" s="1"/>
  <c r="E6" i="25"/>
  <c r="I6" i="25" s="1"/>
  <c r="D6" i="25"/>
  <c r="D13" i="25" s="1"/>
  <c r="H13" i="25" s="1"/>
  <c r="C6" i="25"/>
  <c r="C13" i="25" s="1"/>
  <c r="J13" i="25" l="1"/>
  <c r="H6" i="25"/>
  <c r="J6" i="25"/>
  <c r="E13" i="25"/>
  <c r="I13" i="25" s="1"/>
  <c r="G13" i="25"/>
  <c r="K13" i="25" s="1"/>
  <c r="B11" i="20" l="1"/>
  <c r="C11" i="20"/>
  <c r="D11" i="20"/>
  <c r="E11" i="20"/>
  <c r="F11" i="20"/>
  <c r="M51" i="22" l="1"/>
  <c r="M50" i="22"/>
  <c r="L50" i="22"/>
  <c r="M49" i="22"/>
  <c r="L49" i="22"/>
  <c r="M48" i="22"/>
  <c r="L48" i="22"/>
  <c r="M47" i="22"/>
  <c r="L47" i="22"/>
  <c r="M46" i="22"/>
  <c r="L46" i="22"/>
  <c r="M45" i="22"/>
  <c r="L45" i="22"/>
  <c r="M44" i="22"/>
  <c r="L44" i="22"/>
  <c r="M43" i="22"/>
  <c r="L43" i="22"/>
  <c r="M42" i="22"/>
  <c r="L42" i="22"/>
  <c r="M41" i="22"/>
  <c r="L41" i="22"/>
  <c r="M40" i="22"/>
  <c r="L40" i="22"/>
  <c r="M39" i="22"/>
  <c r="L39" i="22"/>
  <c r="M38" i="22"/>
  <c r="L38" i="22"/>
  <c r="M37" i="22"/>
  <c r="L37" i="22"/>
  <c r="M36" i="22"/>
  <c r="L36" i="22"/>
  <c r="M35" i="22"/>
  <c r="L35" i="22"/>
  <c r="M34" i="22"/>
  <c r="L34" i="22"/>
  <c r="M33" i="22"/>
  <c r="L33" i="22"/>
  <c r="M32" i="22"/>
  <c r="L32" i="22"/>
  <c r="M31" i="22"/>
  <c r="L31" i="22"/>
  <c r="M30" i="22"/>
  <c r="L30" i="22"/>
  <c r="M29" i="22"/>
  <c r="L29" i="22"/>
  <c r="M28" i="22"/>
  <c r="L28" i="22"/>
  <c r="M27" i="22"/>
  <c r="L27" i="22"/>
  <c r="M26" i="22"/>
  <c r="L26" i="22"/>
  <c r="M25" i="22"/>
  <c r="L25" i="22"/>
  <c r="M24" i="22"/>
  <c r="L24" i="22"/>
  <c r="M23" i="22"/>
  <c r="L23" i="22"/>
  <c r="M22" i="22"/>
  <c r="L22" i="22"/>
  <c r="M21" i="22"/>
  <c r="L21" i="22"/>
  <c r="M20" i="22"/>
  <c r="L20" i="22"/>
  <c r="M19" i="22"/>
  <c r="L19" i="22"/>
  <c r="M18" i="22"/>
  <c r="L18" i="22"/>
  <c r="M17" i="22"/>
  <c r="L17" i="22"/>
  <c r="M16" i="22"/>
  <c r="L16" i="22"/>
  <c r="M15" i="22"/>
  <c r="L15" i="22"/>
  <c r="M14" i="22"/>
  <c r="L14" i="22"/>
  <c r="M13" i="22"/>
  <c r="L13" i="22"/>
  <c r="M12" i="22"/>
  <c r="L12" i="22"/>
  <c r="M11" i="22"/>
  <c r="L11" i="22"/>
  <c r="M10" i="22"/>
  <c r="L10" i="22"/>
  <c r="M9" i="22"/>
  <c r="L9" i="22"/>
  <c r="M8" i="22"/>
  <c r="L8" i="22"/>
  <c r="M7" i="22"/>
  <c r="L7" i="22"/>
  <c r="M6" i="22"/>
  <c r="L6" i="22"/>
  <c r="M5" i="22"/>
  <c r="L5" i="22"/>
  <c r="M4" i="22"/>
  <c r="L4" i="22"/>
  <c r="M3" i="22"/>
  <c r="L3" i="22"/>
  <c r="P6" i="21"/>
  <c r="O6" i="21"/>
  <c r="N6" i="21"/>
  <c r="M6" i="21"/>
  <c r="L6" i="21"/>
  <c r="K6" i="21"/>
  <c r="P5" i="21"/>
  <c r="O5" i="21"/>
  <c r="N5" i="21"/>
  <c r="M5" i="21"/>
  <c r="L5" i="21"/>
  <c r="K5" i="21"/>
  <c r="P4" i="21"/>
  <c r="O4" i="21"/>
  <c r="N4" i="21"/>
  <c r="M4" i="21"/>
  <c r="L4" i="21"/>
  <c r="K4" i="21"/>
  <c r="P3" i="21"/>
  <c r="O3" i="21"/>
  <c r="N3" i="21"/>
  <c r="M3" i="21"/>
  <c r="L3" i="21"/>
  <c r="K3" i="21"/>
  <c r="P2" i="21"/>
  <c r="O2" i="21"/>
  <c r="N2" i="21"/>
  <c r="M2" i="21"/>
  <c r="L2" i="21"/>
  <c r="K2" i="21"/>
  <c r="F9" i="20"/>
  <c r="E9" i="20"/>
  <c r="D9" i="20"/>
  <c r="C9" i="20"/>
  <c r="B9" i="20"/>
  <c r="F8" i="20"/>
  <c r="E8" i="20"/>
  <c r="D8" i="20"/>
  <c r="C8" i="20"/>
  <c r="B8" i="20"/>
  <c r="F7" i="20"/>
  <c r="E7" i="20"/>
  <c r="D7" i="20"/>
  <c r="C7" i="20"/>
  <c r="B7" i="20"/>
  <c r="F6" i="20"/>
  <c r="E6" i="20"/>
  <c r="D6" i="20"/>
  <c r="C6" i="20"/>
  <c r="B6" i="20"/>
  <c r="F5" i="20"/>
  <c r="E5" i="20"/>
  <c r="D5" i="20"/>
  <c r="C5" i="20"/>
  <c r="B5" i="20"/>
  <c r="F4" i="20"/>
  <c r="E4" i="20"/>
  <c r="D4" i="20"/>
  <c r="C4" i="20"/>
  <c r="B4" i="20"/>
  <c r="F3" i="20"/>
  <c r="E3" i="20"/>
  <c r="E10" i="20" s="1"/>
  <c r="D3" i="20"/>
  <c r="C3" i="20"/>
  <c r="C10" i="20" s="1"/>
  <c r="B3" i="20"/>
  <c r="B10" i="20" s="1"/>
  <c r="C10" i="18"/>
  <c r="C9" i="18"/>
  <c r="C8" i="18"/>
  <c r="C7" i="18"/>
  <c r="C6" i="18"/>
  <c r="F7" i="16"/>
  <c r="F6" i="16"/>
  <c r="F5" i="16"/>
  <c r="F4" i="16"/>
  <c r="F3" i="16"/>
  <c r="G37" i="15"/>
  <c r="G40" i="15" s="1"/>
  <c r="F37" i="15"/>
  <c r="F40" i="15" s="1"/>
  <c r="E37" i="15"/>
  <c r="E40" i="15" s="1"/>
  <c r="D37" i="15"/>
  <c r="D40" i="15" s="1"/>
  <c r="C37" i="15"/>
  <c r="C40" i="15" s="1"/>
  <c r="B37" i="15"/>
  <c r="B40" i="15" s="1"/>
  <c r="I35" i="15"/>
  <c r="H35" i="15"/>
  <c r="G35" i="15"/>
  <c r="G41" i="15" s="1"/>
  <c r="F35" i="15"/>
  <c r="F41" i="15" s="1"/>
  <c r="E35" i="15"/>
  <c r="E41" i="15" s="1"/>
  <c r="D35" i="15"/>
  <c r="D41" i="15" s="1"/>
  <c r="C35" i="15"/>
  <c r="C41" i="15" s="1"/>
  <c r="B35" i="15"/>
  <c r="B41" i="15" s="1"/>
  <c r="I26" i="15"/>
  <c r="I37" i="15" s="1"/>
  <c r="I40" i="15" s="1"/>
  <c r="H26" i="15"/>
  <c r="H37" i="15" s="1"/>
  <c r="H40" i="15" s="1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F10" i="14"/>
  <c r="E10" i="14"/>
  <c r="G10" i="14" s="1"/>
  <c r="F9" i="14"/>
  <c r="E9" i="14"/>
  <c r="G9" i="14" s="1"/>
  <c r="F8" i="14"/>
  <c r="E8" i="14"/>
  <c r="G8" i="14" s="1"/>
  <c r="F7" i="14"/>
  <c r="E7" i="14"/>
  <c r="G7" i="14" s="1"/>
  <c r="F6" i="14"/>
  <c r="E6" i="14"/>
  <c r="G6" i="14" s="1"/>
  <c r="F5" i="14"/>
  <c r="E5" i="14"/>
  <c r="G5" i="14" s="1"/>
  <c r="F4" i="14"/>
  <c r="E4" i="14"/>
  <c r="G4" i="14" s="1"/>
  <c r="F3" i="14"/>
  <c r="E3" i="14"/>
  <c r="G3" i="14" s="1"/>
  <c r="F10" i="13"/>
  <c r="E10" i="13"/>
  <c r="D10" i="13"/>
  <c r="C10" i="13"/>
  <c r="B10" i="13"/>
  <c r="F9" i="13"/>
  <c r="E9" i="13"/>
  <c r="D9" i="13"/>
  <c r="C9" i="13"/>
  <c r="B9" i="13"/>
  <c r="F8" i="13"/>
  <c r="E8" i="13"/>
  <c r="D8" i="13"/>
  <c r="C8" i="13"/>
  <c r="B8" i="13"/>
  <c r="F7" i="13"/>
  <c r="E7" i="13"/>
  <c r="D7" i="13"/>
  <c r="C7" i="13"/>
  <c r="B7" i="13"/>
  <c r="F6" i="13"/>
  <c r="E6" i="13"/>
  <c r="D6" i="13"/>
  <c r="C6" i="13"/>
  <c r="B6" i="13"/>
  <c r="F5" i="13"/>
  <c r="E5" i="13"/>
  <c r="D5" i="13"/>
  <c r="C5" i="13"/>
  <c r="B5" i="13"/>
  <c r="F4" i="13"/>
  <c r="E4" i="13"/>
  <c r="D4" i="13"/>
  <c r="C4" i="13"/>
  <c r="B4" i="13"/>
  <c r="M50" i="12"/>
  <c r="L50" i="12"/>
  <c r="M49" i="12"/>
  <c r="L49" i="12"/>
  <c r="M48" i="12"/>
  <c r="L48" i="12"/>
  <c r="M47" i="12"/>
  <c r="L47" i="12"/>
  <c r="M46" i="12"/>
  <c r="L46" i="12"/>
  <c r="M45" i="12"/>
  <c r="L45" i="12"/>
  <c r="M44" i="12"/>
  <c r="L44" i="12"/>
  <c r="M43" i="12"/>
  <c r="M42" i="12"/>
  <c r="L42" i="12"/>
  <c r="M41" i="12"/>
  <c r="L41" i="12"/>
  <c r="M40" i="12"/>
  <c r="L40" i="12"/>
  <c r="M39" i="12"/>
  <c r="L39" i="12"/>
  <c r="M38" i="12"/>
  <c r="L38" i="12"/>
  <c r="M37" i="12"/>
  <c r="L37" i="12"/>
  <c r="M36" i="12"/>
  <c r="L36" i="12"/>
  <c r="M35" i="12"/>
  <c r="L35" i="12"/>
  <c r="M34" i="12"/>
  <c r="L34" i="12"/>
  <c r="M33" i="12"/>
  <c r="L33" i="12"/>
  <c r="M32" i="12"/>
  <c r="L32" i="12"/>
  <c r="M31" i="12"/>
  <c r="L31" i="12"/>
  <c r="M30" i="12"/>
  <c r="L30" i="12"/>
  <c r="M29" i="12"/>
  <c r="L29" i="12"/>
  <c r="M28" i="12"/>
  <c r="L28" i="12"/>
  <c r="M27" i="12"/>
  <c r="L27" i="12"/>
  <c r="M26" i="12"/>
  <c r="L26" i="12"/>
  <c r="M25" i="12"/>
  <c r="L25" i="12"/>
  <c r="M24" i="12"/>
  <c r="L24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M8" i="12"/>
  <c r="L8" i="12"/>
  <c r="M7" i="12"/>
  <c r="L7" i="12"/>
  <c r="M6" i="12"/>
  <c r="L6" i="12"/>
  <c r="M5" i="12"/>
  <c r="L5" i="12"/>
  <c r="M4" i="12"/>
  <c r="L4" i="12"/>
  <c r="M3" i="12"/>
  <c r="L3" i="12"/>
  <c r="M2" i="12"/>
  <c r="L2" i="12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I7" i="4"/>
  <c r="H7" i="4"/>
  <c r="G7" i="4"/>
  <c r="F7" i="4"/>
  <c r="E7" i="4"/>
  <c r="D7" i="4"/>
  <c r="C7" i="4"/>
  <c r="B7" i="4"/>
  <c r="G6" i="13" l="1"/>
  <c r="H5" i="13"/>
  <c r="J5" i="13"/>
  <c r="I6" i="13"/>
  <c r="H7" i="13"/>
  <c r="J7" i="13"/>
  <c r="G8" i="13"/>
  <c r="I8" i="13"/>
  <c r="H9" i="13"/>
  <c r="J9" i="13"/>
  <c r="G10" i="13"/>
  <c r="I10" i="13"/>
  <c r="H3" i="20"/>
  <c r="J3" i="20"/>
  <c r="G4" i="20"/>
  <c r="I4" i="20"/>
  <c r="H5" i="20"/>
  <c r="J5" i="20"/>
  <c r="G6" i="20"/>
  <c r="I6" i="20"/>
  <c r="H7" i="20"/>
  <c r="J7" i="20"/>
  <c r="G8" i="20"/>
  <c r="I8" i="20"/>
  <c r="H9" i="20"/>
  <c r="J9" i="20"/>
  <c r="H4" i="13"/>
  <c r="J4" i="13"/>
  <c r="G5" i="13"/>
  <c r="I5" i="13"/>
  <c r="H6" i="13"/>
  <c r="J6" i="13"/>
  <c r="G7" i="13"/>
  <c r="I7" i="13"/>
  <c r="H8" i="13"/>
  <c r="J8" i="13"/>
  <c r="G9" i="13"/>
  <c r="I9" i="13"/>
  <c r="H10" i="13"/>
  <c r="J10" i="13"/>
  <c r="H4" i="20"/>
  <c r="J4" i="20"/>
  <c r="G5" i="20"/>
  <c r="I5" i="20"/>
  <c r="H6" i="20"/>
  <c r="J6" i="20"/>
  <c r="G7" i="20"/>
  <c r="I7" i="20"/>
  <c r="H8" i="20"/>
  <c r="J8" i="20"/>
  <c r="G9" i="20"/>
  <c r="I9" i="20"/>
  <c r="G10" i="20"/>
  <c r="I10" i="20"/>
  <c r="G3" i="20"/>
  <c r="I3" i="20"/>
  <c r="D10" i="20"/>
  <c r="H10" i="20" s="1"/>
  <c r="F10" i="20"/>
  <c r="J10" i="20" s="1"/>
  <c r="H41" i="15"/>
  <c r="I41" i="15"/>
  <c r="G11" i="13"/>
  <c r="I11" i="13"/>
  <c r="G4" i="13"/>
  <c r="I4" i="13"/>
  <c r="H11" i="13"/>
  <c r="J11" i="13"/>
</calcChain>
</file>

<file path=xl/comments1.xml><?xml version="1.0" encoding="utf-8"?>
<comments xmlns="http://schemas.openxmlformats.org/spreadsheetml/2006/main">
  <authors>
    <author>Haining Du</author>
  </authors>
  <commentList>
    <comment ref="E1" authorId="0">
      <text>
        <r>
          <rPr>
            <b/>
            <sz val="8"/>
            <color indexed="81"/>
            <rFont val="Tahoma"/>
            <family val="2"/>
          </rPr>
          <t>Haining Du:</t>
        </r>
        <r>
          <rPr>
            <sz val="8"/>
            <color indexed="81"/>
            <rFont val="Tahoma"/>
            <family val="2"/>
          </rPr>
          <t xml:space="preserve">
ACS 2010 data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Haining Du:</t>
        </r>
        <r>
          <rPr>
            <sz val="8"/>
            <color indexed="81"/>
            <rFont val="Tahoma"/>
            <family val="2"/>
          </rPr>
          <t xml:space="preserve">
from Bruce
BRIEF 11, 12, 13  DETAIL MS GRAPHICS DATA from Bruce LL.xlsx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Haining Du:</t>
        </r>
        <r>
          <rPr>
            <sz val="8"/>
            <color indexed="81"/>
            <rFont val="Tahoma"/>
            <family val="2"/>
          </rPr>
          <t xml:space="preserve">
from Bruce
BRIEF 11, 12, 13  DETAIL MS GRAPHICS DATA from Bruce LL.xlsx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Haining Du:</t>
        </r>
        <r>
          <rPr>
            <sz val="8"/>
            <color indexed="81"/>
            <rFont val="Tahoma"/>
            <family val="2"/>
          </rPr>
          <t xml:space="preserve">
from Bruce
BRIEF 11, 12, 13  DETAIL MS GRAPHICS DATA from Bruce LL.xlsx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Haining Du:</t>
        </r>
        <r>
          <rPr>
            <sz val="8"/>
            <color indexed="81"/>
            <rFont val="Tahoma"/>
            <family val="2"/>
          </rPr>
          <t xml:space="preserve">
from Bruce
BRIEF 11, 12, 13  DETAIL MS GRAPHICS DATA from Bruce LL.xlsx</t>
        </r>
      </text>
    </comment>
  </commentList>
</comments>
</file>

<file path=xl/comments2.xml><?xml version="1.0" encoding="utf-8"?>
<comments xmlns="http://schemas.openxmlformats.org/spreadsheetml/2006/main">
  <authors>
    <author>Haining Du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>Haining Du:</t>
        </r>
        <r>
          <rPr>
            <sz val="8"/>
            <color indexed="81"/>
            <rFont val="Tahoma"/>
            <family val="2"/>
          </rPr>
          <t xml:space="preserve">
ACS 2010 data</t>
        </r>
      </text>
    </comment>
    <comment ref="H2" authorId="0">
      <text>
        <r>
          <rPr>
            <b/>
            <sz val="8"/>
            <color indexed="81"/>
            <rFont val="Tahoma"/>
            <family val="2"/>
          </rPr>
          <t>Haining Du:</t>
        </r>
        <r>
          <rPr>
            <sz val="8"/>
            <color indexed="81"/>
            <rFont val="Tahoma"/>
            <family val="2"/>
          </rPr>
          <t xml:space="preserve">
from Bruce
BRIEF 11, 12, 13  DETAIL MS GRAPHICS DATA from Bruce LL.xlsx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Haining Du:</t>
        </r>
        <r>
          <rPr>
            <sz val="8"/>
            <color indexed="81"/>
            <rFont val="Tahoma"/>
            <family val="2"/>
          </rPr>
          <t xml:space="preserve">
from Bruce
BRIEF 11, 12, 13  DETAIL MS GRAPHICS DATA from Bruce LL.xlsx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Haining Du:</t>
        </r>
        <r>
          <rPr>
            <sz val="8"/>
            <color indexed="81"/>
            <rFont val="Tahoma"/>
            <family val="2"/>
          </rPr>
          <t xml:space="preserve">
from Bruce
BRIEF 11, 12, 13  DETAIL MS GRAPHICS DATA from Bruce LL.xlsx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Haining Du:</t>
        </r>
        <r>
          <rPr>
            <sz val="8"/>
            <color indexed="81"/>
            <rFont val="Tahoma"/>
            <family val="2"/>
          </rPr>
          <t xml:space="preserve">
from Bruce
BRIEF 11, 12, 13  DETAIL MS GRAPHICS DATA from Bruce LL.xlsx</t>
        </r>
      </text>
    </comment>
  </commentList>
</comments>
</file>

<file path=xl/sharedStrings.xml><?xml version="1.0" encoding="utf-8"?>
<sst xmlns="http://schemas.openxmlformats.org/spreadsheetml/2006/main" count="662" uniqueCount="331">
  <si>
    <t>%</t>
  </si>
  <si>
    <t>TOTAL WORKERS</t>
  </si>
  <si>
    <t>1980</t>
  </si>
  <si>
    <t>1990</t>
  </si>
  <si>
    <t>2000</t>
  </si>
  <si>
    <t>2010</t>
  </si>
  <si>
    <t>Carpooled</t>
  </si>
  <si>
    <t>2 person</t>
  </si>
  <si>
    <t>3 person</t>
  </si>
  <si>
    <t>4 person</t>
  </si>
  <si>
    <t xml:space="preserve">5+ person </t>
  </si>
  <si>
    <t>Figure 12-10 Detailed Carpool Trend 1980-2010</t>
  </si>
  <si>
    <t xml:space="preserve">2010 </t>
  </si>
  <si>
    <t xml:space="preserve">TRANSIT </t>
  </si>
  <si>
    <t>TAXI</t>
  </si>
  <si>
    <t>MOTORCYCLE</t>
  </si>
  <si>
    <t>BICYCLE</t>
  </si>
  <si>
    <t>OTHER</t>
  </si>
  <si>
    <t>WALKED ONLY</t>
  </si>
  <si>
    <t>WORK AT HOME</t>
  </si>
  <si>
    <t>Fig 12-1 Long-term Trend in Driving Alone and Carpooling</t>
  </si>
  <si>
    <t>Drive Alone</t>
  </si>
  <si>
    <t>Carpool</t>
  </si>
  <si>
    <t>NET CHANGE 2000-2010</t>
  </si>
  <si>
    <t>Total Workers</t>
  </si>
  <si>
    <t>Transit</t>
  </si>
  <si>
    <t>Taxi</t>
  </si>
  <si>
    <t>Motorcycle</t>
  </si>
  <si>
    <t>Bicycle</t>
  </si>
  <si>
    <t>Other</t>
  </si>
  <si>
    <t>Walk</t>
  </si>
  <si>
    <t>Work at Home</t>
  </si>
  <si>
    <t>Figure 12-2 Net Change in Commuting Modes 2000-2010</t>
  </si>
  <si>
    <t>State_NM</t>
  </si>
  <si>
    <t>FIPS</t>
  </si>
  <si>
    <t>DrivealonePct</t>
  </si>
  <si>
    <t xml:space="preserve">net chg 2000-2010 </t>
  </si>
  <si>
    <t>Alabama</t>
  </si>
  <si>
    <t>NY</t>
  </si>
  <si>
    <t>Alaska</t>
  </si>
  <si>
    <t>HI</t>
  </si>
  <si>
    <t>Arizona</t>
  </si>
  <si>
    <t>AK</t>
  </si>
  <si>
    <t>Arkansas</t>
  </si>
  <si>
    <t>MD</t>
  </si>
  <si>
    <t>OR</t>
  </si>
  <si>
    <t>California</t>
  </si>
  <si>
    <t>IL</t>
  </si>
  <si>
    <t>NJ</t>
  </si>
  <si>
    <t>Colorado</t>
  </si>
  <si>
    <t>ND</t>
  </si>
  <si>
    <t>MA</t>
  </si>
  <si>
    <t>&lt;55%</t>
  </si>
  <si>
    <t>Figure 12-4 2000-2010 Changes in Drive Alone Share</t>
  </si>
  <si>
    <t>Connecticut</t>
  </si>
  <si>
    <t>PA</t>
  </si>
  <si>
    <t>65-69%</t>
  </si>
  <si>
    <t>Delaware</t>
  </si>
  <si>
    <t>CA</t>
  </si>
  <si>
    <t>WA</t>
  </si>
  <si>
    <t>70-74%</t>
  </si>
  <si>
    <t>Florida</t>
  </si>
  <si>
    <t>75-79%</t>
  </si>
  <si>
    <t>Georgia</t>
  </si>
  <si>
    <t>MT</t>
  </si>
  <si>
    <t>80-84%</t>
  </si>
  <si>
    <t>Hawaii</t>
  </si>
  <si>
    <t>SD</t>
  </si>
  <si>
    <t>VT</t>
  </si>
  <si>
    <t>Idaho</t>
  </si>
  <si>
    <t>CO</t>
  </si>
  <si>
    <t>Illinois</t>
  </si>
  <si>
    <t>Indiana</t>
  </si>
  <si>
    <t>VA</t>
  </si>
  <si>
    <t>WY</t>
  </si>
  <si>
    <t>Iowa</t>
  </si>
  <si>
    <t>AR</t>
  </si>
  <si>
    <t>Kansas</t>
  </si>
  <si>
    <t>NV</t>
  </si>
  <si>
    <t>Kentucky</t>
  </si>
  <si>
    <t>IO</t>
  </si>
  <si>
    <t>Louisiana</t>
  </si>
  <si>
    <t>AZ</t>
  </si>
  <si>
    <t>UT</t>
  </si>
  <si>
    <t>Maine</t>
  </si>
  <si>
    <t>ID</t>
  </si>
  <si>
    <t>Maryland</t>
  </si>
  <si>
    <t>MN</t>
  </si>
  <si>
    <t>Massachusetts</t>
  </si>
  <si>
    <t>Michigan</t>
  </si>
  <si>
    <t>Minnesota</t>
  </si>
  <si>
    <t>ME</t>
  </si>
  <si>
    <t>Mississippi</t>
  </si>
  <si>
    <t>GA</t>
  </si>
  <si>
    <t>Missouri</t>
  </si>
  <si>
    <t>WI</t>
  </si>
  <si>
    <t>CT</t>
  </si>
  <si>
    <t>Montana</t>
  </si>
  <si>
    <t>NM</t>
  </si>
  <si>
    <t>Nebraska</t>
  </si>
  <si>
    <t>WV</t>
  </si>
  <si>
    <t>TX</t>
  </si>
  <si>
    <t>Nevada</t>
  </si>
  <si>
    <t>FL</t>
  </si>
  <si>
    <t>New Hampshire</t>
  </si>
  <si>
    <t>LA</t>
  </si>
  <si>
    <t>New Jersey</t>
  </si>
  <si>
    <t>SC</t>
  </si>
  <si>
    <t>RI</t>
  </si>
  <si>
    <t>New Mexico</t>
  </si>
  <si>
    <t>MS</t>
  </si>
  <si>
    <t>DE</t>
  </si>
  <si>
    <t>New York</t>
  </si>
  <si>
    <t>NE</t>
  </si>
  <si>
    <t>North Carolina</t>
  </si>
  <si>
    <t>KY</t>
  </si>
  <si>
    <t>North Dakota</t>
  </si>
  <si>
    <t>OK</t>
  </si>
  <si>
    <t>Ohio</t>
  </si>
  <si>
    <t>Oklahoma</t>
  </si>
  <si>
    <t>NC</t>
  </si>
  <si>
    <t>NH</t>
  </si>
  <si>
    <t>Oregon</t>
  </si>
  <si>
    <t>Pennsylvania</t>
  </si>
  <si>
    <t>MO</t>
  </si>
  <si>
    <t>Rhode Island</t>
  </si>
  <si>
    <t>South Carolina</t>
  </si>
  <si>
    <t>South Dakota</t>
  </si>
  <si>
    <t>KS</t>
  </si>
  <si>
    <t>Tennessee</t>
  </si>
  <si>
    <t>Texas</t>
  </si>
  <si>
    <t>Utah</t>
  </si>
  <si>
    <t>Vermont</t>
  </si>
  <si>
    <t>TN</t>
  </si>
  <si>
    <t>MI</t>
  </si>
  <si>
    <t>Virginia</t>
  </si>
  <si>
    <t>Washington</t>
  </si>
  <si>
    <t>IN</t>
  </si>
  <si>
    <t>West Virginia</t>
  </si>
  <si>
    <t>AL</t>
  </si>
  <si>
    <t>OH</t>
  </si>
  <si>
    <t>Wisconsin</t>
  </si>
  <si>
    <t>Wyoming</t>
  </si>
  <si>
    <t>Puerto Rico</t>
  </si>
  <si>
    <t>X-Axis</t>
  </si>
  <si>
    <t>MSA</t>
  </si>
  <si>
    <t>1990MSA</t>
  </si>
  <si>
    <t>MSA ID</t>
  </si>
  <si>
    <t>2010 Total</t>
  </si>
  <si>
    <t>2010 Drive Along</t>
  </si>
  <si>
    <t>Drive alone, 2010</t>
  </si>
  <si>
    <t>Drive alone, 1980</t>
  </si>
  <si>
    <t>Drive alone, 1990</t>
  </si>
  <si>
    <t>Drive alone, 2000 (From Alan)</t>
  </si>
  <si>
    <t>Drive alone, 2000</t>
  </si>
  <si>
    <t>diff  2010-2000</t>
  </si>
  <si>
    <t>diff 2010- 1980</t>
  </si>
  <si>
    <t>Washington, D.C.</t>
  </si>
  <si>
    <t>Chicago</t>
  </si>
  <si>
    <t>Philadelphia</t>
  </si>
  <si>
    <t>Figure 12-6 Drive Alone Shares among Metropolitan Areas over a Million in Population</t>
  </si>
  <si>
    <t>Norfolk</t>
  </si>
  <si>
    <t>Boston</t>
  </si>
  <si>
    <t>Pittsburgh</t>
  </si>
  <si>
    <t>New Orleans</t>
  </si>
  <si>
    <t>San Francisco</t>
  </si>
  <si>
    <t>Minneapolis</t>
  </si>
  <si>
    <t>San Diego</t>
  </si>
  <si>
    <t>Seattle</t>
  </si>
  <si>
    <t>Rochester</t>
  </si>
  <si>
    <t>Denver</t>
  </si>
  <si>
    <t>Portland</t>
  </si>
  <si>
    <t>Milwaukee</t>
  </si>
  <si>
    <t>Providence</t>
  </si>
  <si>
    <t>Raleigh</t>
  </si>
  <si>
    <t>Salt Lake City</t>
  </si>
  <si>
    <t>Jacksonville</t>
  </si>
  <si>
    <t>Buffalo</t>
  </si>
  <si>
    <t>San Antonio</t>
  </si>
  <si>
    <t>Hartford</t>
  </si>
  <si>
    <t>St. Louis</t>
  </si>
  <si>
    <t>Austin</t>
  </si>
  <si>
    <t>Atlanta</t>
  </si>
  <si>
    <t>Nashville</t>
  </si>
  <si>
    <t>Kansas City</t>
  </si>
  <si>
    <t>Charlotte</t>
  </si>
  <si>
    <t>Sacramento</t>
  </si>
  <si>
    <t>Louisville</t>
  </si>
  <si>
    <t>Memphis</t>
  </si>
  <si>
    <t>Houston</t>
  </si>
  <si>
    <t>Cincinnati</t>
  </si>
  <si>
    <t>Orlando</t>
  </si>
  <si>
    <t>Miami</t>
  </si>
  <si>
    <t>Phoenix</t>
  </si>
  <si>
    <t>Los Angeles</t>
  </si>
  <si>
    <t>Cleveland</t>
  </si>
  <si>
    <t>Indianapolis</t>
  </si>
  <si>
    <t>Columbus</t>
  </si>
  <si>
    <t>West Palm Beach</t>
  </si>
  <si>
    <t>Greensboro</t>
  </si>
  <si>
    <t>Dallas</t>
  </si>
  <si>
    <t>Las Vegas</t>
  </si>
  <si>
    <t>Tampa</t>
  </si>
  <si>
    <t>Oklahoma City</t>
  </si>
  <si>
    <t>Grand Rapids</t>
  </si>
  <si>
    <t>Detroit</t>
  </si>
  <si>
    <t>Source: ACS2010</t>
  </si>
  <si>
    <t>Figure 12-7  Driving Alone and Carpool Shares  by  Metro Size</t>
  </si>
  <si>
    <t>ACS 2010 Data</t>
  </si>
  <si>
    <t>Percentage</t>
  </si>
  <si>
    <t>Total</t>
  </si>
  <si>
    <t>Work at home</t>
  </si>
  <si>
    <t>Figure 12-12 Carpooling Share by Metro Size Group</t>
  </si>
  <si>
    <t>Metro areas</t>
  </si>
  <si>
    <t>5,000+</t>
  </si>
  <si>
    <t>2,500-5,000</t>
  </si>
  <si>
    <t>1,000-2,500</t>
  </si>
  <si>
    <t>500-1,000</t>
  </si>
  <si>
    <t>250-500</t>
  </si>
  <si>
    <t>100-250</t>
  </si>
  <si>
    <t>Nonmetro areas</t>
  </si>
  <si>
    <t>Metro area</t>
  </si>
  <si>
    <t>Nonmetro area</t>
  </si>
  <si>
    <t>Figure 12-13 Change in Carpool Share 2000-2010</t>
  </si>
  <si>
    <t>ALL</t>
  </si>
  <si>
    <t>Car, truck, or van - drove alone:</t>
  </si>
  <si>
    <t>Car, truck, or van - carpooled:</t>
  </si>
  <si>
    <t>Total:</t>
  </si>
  <si>
    <t>Drive alone</t>
  </si>
  <si>
    <t xml:space="preserve">Total personal vehicle </t>
  </si>
  <si>
    <t>All</t>
  </si>
  <si>
    <t xml:space="preserve">16 to 19 </t>
  </si>
  <si>
    <t xml:space="preserve">20 to 24 </t>
  </si>
  <si>
    <t xml:space="preserve">25 to 44 </t>
  </si>
  <si>
    <t xml:space="preserve">45 to 54 </t>
  </si>
  <si>
    <t>55 to 59</t>
  </si>
  <si>
    <t xml:space="preserve">60 to 64 </t>
  </si>
  <si>
    <t>65 and over</t>
  </si>
  <si>
    <t xml:space="preserve">Figure 12-8 Personal Vehicle Shares by Age Group </t>
  </si>
  <si>
    <t>Drove alone</t>
  </si>
  <si>
    <t>Table of JWTR by Year of Entry</t>
  </si>
  <si>
    <t>JWTR(Transportation to work)</t>
  </si>
  <si>
    <t>Year of Entry</t>
  </si>
  <si>
    <t>Frequency</t>
  </si>
  <si>
    <t>1980-1984</t>
  </si>
  <si>
    <t>1985-1989</t>
  </si>
  <si>
    <t>1990-1994</t>
  </si>
  <si>
    <t>1995-1999</t>
  </si>
  <si>
    <t>2000-2004</t>
  </si>
  <si>
    <t>2005-2010</t>
  </si>
  <si>
    <t>Before 1980</t>
  </si>
  <si>
    <t>Born in US</t>
  </si>
  <si>
    <t>Car Truck or Van</t>
  </si>
  <si>
    <t>bus or trolley bus</t>
  </si>
  <si>
    <t>Streetcar or Trollley car</t>
  </si>
  <si>
    <t>Subway or Elevated</t>
  </si>
  <si>
    <t>Railroad</t>
  </si>
  <si>
    <t>Ferryboat</t>
  </si>
  <si>
    <t>Taxicab</t>
  </si>
  <si>
    <t>walked</t>
  </si>
  <si>
    <t>worked at home</t>
  </si>
  <si>
    <t>Other method</t>
  </si>
  <si>
    <t>2 people</t>
  </si>
  <si>
    <t>3 people</t>
  </si>
  <si>
    <t>4 people</t>
  </si>
  <si>
    <t>5 or 6 people</t>
  </si>
  <si>
    <t>7 or more people</t>
  </si>
  <si>
    <t>Total private</t>
  </si>
  <si>
    <t>all</t>
  </si>
  <si>
    <t>Figure 12-9  Private Vehicle Use by Immigrants by Year of Entry</t>
  </si>
  <si>
    <t xml:space="preserve">Total pool </t>
  </si>
  <si>
    <t>Car, truck, or van:</t>
  </si>
  <si>
    <t>Number of Pools</t>
  </si>
  <si>
    <t>Carpooled:</t>
  </si>
  <si>
    <t>2-person carpool</t>
  </si>
  <si>
    <t>3-person carpool</t>
  </si>
  <si>
    <t>4-person carpool</t>
  </si>
  <si>
    <t>5- or 6-person carpool</t>
  </si>
  <si>
    <t>7-or-more-person carpool</t>
  </si>
  <si>
    <t>Figure 12-11 Components of Carpooling by Size of Pool</t>
  </si>
  <si>
    <t>Auto</t>
  </si>
  <si>
    <t>&lt;5</t>
  </si>
  <si>
    <t>5-10</t>
  </si>
  <si>
    <t>10-15</t>
  </si>
  <si>
    <t>15-20</t>
  </si>
  <si>
    <t>20+</t>
  </si>
  <si>
    <t>Native born</t>
  </si>
  <si>
    <t>In 2-person carpool</t>
  </si>
  <si>
    <t>In 3-person carpool</t>
  </si>
  <si>
    <t>In 4-person carpool</t>
  </si>
  <si>
    <t>7-person+ carpool</t>
  </si>
  <si>
    <t>SubTotal</t>
  </si>
  <si>
    <t>Source: ACS 2011 PUMS</t>
  </si>
  <si>
    <t xml:space="preserve">Losing Share </t>
  </si>
  <si>
    <t xml:space="preserve">Gaining Share </t>
  </si>
  <si>
    <t>Table 12-1 Summary of Long Term Trends in Private Vehicle Commuting</t>
  </si>
  <si>
    <t>Thousands</t>
  </si>
  <si>
    <t>Total Private Vehicles</t>
  </si>
  <si>
    <t>Source: Census, ACS 2010</t>
  </si>
  <si>
    <t>Source:  Census, ACS 2010</t>
  </si>
  <si>
    <t>Figure 12-3  Twenty-Year Trend in Driving Alone Share of Travel by State</t>
  </si>
  <si>
    <t>Figure 12-5 Distribution of States by Single Occupant Vehicle Range in 2010</t>
  </si>
  <si>
    <t>Source: ACS 2010</t>
  </si>
  <si>
    <t>Difference in Percentage Points,  2000-2010</t>
  </si>
  <si>
    <t>Difference in Percentage Points, 2000-2010</t>
  </si>
  <si>
    <t>Table 12-2 Metro Areas with Major Changes in Driving Alone Share 2000-2010</t>
  </si>
  <si>
    <t>Table 12-3 Detailed Carpool Trends 1980-2010</t>
  </si>
  <si>
    <t>1980 Thousands</t>
  </si>
  <si>
    <t>1990 Thousands</t>
  </si>
  <si>
    <t>2000 Thousands</t>
  </si>
  <si>
    <t>2010 Thousands</t>
  </si>
  <si>
    <t>Net Change</t>
  </si>
  <si>
    <t>Two Person Carpool</t>
  </si>
  <si>
    <t>Three Person Carpool</t>
  </si>
  <si>
    <t>Four Person Carpool</t>
  </si>
  <si>
    <t>5+ Person Carpool</t>
  </si>
  <si>
    <t>United States (Thousands)</t>
  </si>
  <si>
    <t xml:space="preserve">1980 </t>
  </si>
  <si>
    <t xml:space="preserve">1990 </t>
  </si>
  <si>
    <t xml:space="preserve">2000 </t>
  </si>
  <si>
    <t>In Percent</t>
  </si>
  <si>
    <t>In Percentage</t>
  </si>
  <si>
    <t>Figure 12-14 Carpooling Patterns by Years in US</t>
  </si>
  <si>
    <t>Table 12-4  Percent of All Workers With Access To Flexible Work Place Benefits</t>
  </si>
  <si>
    <t>Year</t>
  </si>
  <si>
    <t>Source: National Compensation Surveys. Bureau of Labor Statistics. 1999-2012</t>
  </si>
  <si>
    <t>Note: some workers may appear in both columns.</t>
  </si>
  <si>
    <r>
      <t xml:space="preserve">Flexible </t>
    </r>
    <r>
      <rPr>
        <sz val="10"/>
        <color rgb="FF000000"/>
        <rFont val="Arial"/>
        <family val="2"/>
      </rPr>
      <t>W</t>
    </r>
    <r>
      <rPr>
        <b/>
        <sz val="10"/>
        <color rgb="FF000000"/>
        <rFont val="Arial"/>
        <family val="2"/>
      </rPr>
      <t>orkplace</t>
    </r>
  </si>
  <si>
    <r>
      <t xml:space="preserve">Subsidized </t>
    </r>
    <r>
      <rPr>
        <sz val="10"/>
        <color rgb="FF000000"/>
        <rFont val="Arial"/>
        <family val="2"/>
      </rPr>
      <t>C</t>
    </r>
    <r>
      <rPr>
        <b/>
        <sz val="10"/>
        <color rgb="FF000000"/>
        <rFont val="Arial"/>
        <family val="2"/>
      </rPr>
      <t>ommuting</t>
    </r>
  </si>
  <si>
    <t>IA</t>
  </si>
  <si>
    <t>Total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</si>
</sst>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0"/>
    <numFmt numFmtId="166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9.35"/>
      <color rgb="FF222222"/>
      <name val="Arial"/>
      <family val="2"/>
    </font>
    <font>
      <sz val="9.35"/>
      <color rgb="FF22222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5E2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BBBBB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/>
      <right style="medium">
        <color rgb="FF999999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</cellStyleXfs>
  <cellXfs count="312">
    <xf numFmtId="0" fontId="0" fillId="0" borderId="0" xfId="0"/>
    <xf numFmtId="3" fontId="5" fillId="2" borderId="6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0" xfId="0" applyFont="1" applyFill="1" applyBorder="1" applyAlignment="1">
      <alignment horizontal="center"/>
    </xf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0" xfId="0" applyNumberFormat="1"/>
    <xf numFmtId="0" fontId="0" fillId="0" borderId="14" xfId="0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0" fillId="0" borderId="18" xfId="0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6" fillId="0" borderId="0" xfId="0" applyFont="1" applyAlignment="1">
      <alignment horizontal="left" vertical="center"/>
    </xf>
    <xf numFmtId="0" fontId="8" fillId="0" borderId="0" xfId="3"/>
    <xf numFmtId="0" fontId="9" fillId="0" borderId="0" xfId="3" applyFont="1"/>
    <xf numFmtId="16" fontId="8" fillId="0" borderId="0" xfId="3" quotePrefix="1" applyNumberFormat="1" applyFont="1"/>
    <xf numFmtId="0" fontId="10" fillId="0" borderId="0" xfId="3" applyFont="1"/>
    <xf numFmtId="0" fontId="11" fillId="0" borderId="0" xfId="3" applyFont="1"/>
    <xf numFmtId="0" fontId="12" fillId="4" borderId="0" xfId="3" applyFont="1" applyFill="1" applyBorder="1" applyAlignment="1">
      <alignment horizontal="left" vertical="center" wrapText="1" indent="1"/>
    </xf>
    <xf numFmtId="10" fontId="13" fillId="4" borderId="0" xfId="3" applyNumberFormat="1" applyFont="1" applyFill="1" applyBorder="1" applyAlignment="1">
      <alignment horizontal="left" wrapText="1" indent="1"/>
    </xf>
    <xf numFmtId="0" fontId="14" fillId="0" borderId="0" xfId="3" applyFont="1"/>
    <xf numFmtId="0" fontId="8" fillId="0" borderId="0" xfId="3" quotePrefix="1" applyFont="1"/>
    <xf numFmtId="10" fontId="8" fillId="0" borderId="0" xfId="3" applyNumberFormat="1"/>
    <xf numFmtId="3" fontId="8" fillId="0" borderId="0" xfId="3" applyNumberFormat="1"/>
    <xf numFmtId="10" fontId="8" fillId="5" borderId="0" xfId="3" applyNumberFormat="1" applyFill="1"/>
    <xf numFmtId="0" fontId="8" fillId="0" borderId="0" xfId="3" applyFont="1"/>
    <xf numFmtId="3" fontId="8" fillId="0" borderId="0" xfId="3" applyNumberFormat="1" applyFont="1"/>
    <xf numFmtId="0" fontId="15" fillId="0" borderId="0" xfId="3" applyFont="1"/>
    <xf numFmtId="0" fontId="8" fillId="0" borderId="0" xfId="3" quotePrefix="1" applyNumberFormat="1"/>
    <xf numFmtId="0" fontId="16" fillId="0" borderId="0" xfId="3" applyFont="1"/>
    <xf numFmtId="164" fontId="8" fillId="0" borderId="0" xfId="3" applyNumberFormat="1"/>
    <xf numFmtId="0" fontId="8" fillId="4" borderId="0" xfId="3" applyFill="1"/>
    <xf numFmtId="0" fontId="8" fillId="0" borderId="22" xfId="3" applyFont="1" applyBorder="1"/>
    <xf numFmtId="164" fontId="8" fillId="0" borderId="22" xfId="3" applyNumberFormat="1" applyFont="1" applyBorder="1"/>
    <xf numFmtId="165" fontId="8" fillId="0" borderId="0" xfId="3" applyNumberFormat="1"/>
    <xf numFmtId="0" fontId="0" fillId="6" borderId="0" xfId="0" applyFill="1"/>
    <xf numFmtId="164" fontId="17" fillId="0" borderId="16" xfId="0" applyNumberFormat="1" applyFont="1" applyBorder="1" applyAlignment="1">
      <alignment wrapText="1"/>
    </xf>
    <xf numFmtId="164" fontId="18" fillId="0" borderId="23" xfId="0" applyNumberFormat="1" applyFont="1" applyFill="1" applyBorder="1" applyAlignment="1">
      <alignment wrapText="1"/>
    </xf>
    <xf numFmtId="164" fontId="17" fillId="0" borderId="24" xfId="0" applyNumberFormat="1" applyFont="1" applyFill="1" applyBorder="1" applyAlignment="1">
      <alignment wrapText="1"/>
    </xf>
    <xf numFmtId="164" fontId="19" fillId="0" borderId="16" xfId="0" applyNumberFormat="1" applyFont="1" applyBorder="1"/>
    <xf numFmtId="164" fontId="19" fillId="0" borderId="16" xfId="0" applyNumberFormat="1" applyFont="1" applyFill="1" applyBorder="1"/>
    <xf numFmtId="164" fontId="2" fillId="0" borderId="0" xfId="0" applyNumberFormat="1" applyFont="1"/>
    <xf numFmtId="164" fontId="0" fillId="0" borderId="0" xfId="0" applyNumberFormat="1"/>
    <xf numFmtId="0" fontId="0" fillId="7" borderId="0" xfId="0" applyFill="1"/>
    <xf numFmtId="164" fontId="19" fillId="7" borderId="16" xfId="0" applyNumberFormat="1" applyFont="1" applyFill="1" applyBorder="1"/>
    <xf numFmtId="164" fontId="19" fillId="3" borderId="16" xfId="0" applyNumberFormat="1" applyFont="1" applyFill="1" applyBorder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0" fillId="0" borderId="28" xfId="1" applyNumberFormat="1" applyFont="1" applyBorder="1"/>
    <xf numFmtId="2" fontId="0" fillId="0" borderId="0" xfId="1" applyNumberFormat="1" applyFont="1" applyBorder="1"/>
    <xf numFmtId="2" fontId="0" fillId="0" borderId="29" xfId="1" applyNumberFormat="1" applyFont="1" applyBorder="1"/>
    <xf numFmtId="1" fontId="0" fillId="0" borderId="0" xfId="0" applyNumberFormat="1"/>
    <xf numFmtId="2" fontId="0" fillId="0" borderId="30" xfId="1" applyNumberFormat="1" applyFont="1" applyBorder="1"/>
    <xf numFmtId="2" fontId="0" fillId="0" borderId="31" xfId="1" applyNumberFormat="1" applyFont="1" applyBorder="1"/>
    <xf numFmtId="2" fontId="0" fillId="0" borderId="6" xfId="1" applyNumberFormat="1" applyFont="1" applyBorder="1"/>
    <xf numFmtId="1" fontId="23" fillId="0" borderId="0" xfId="1" applyNumberFormat="1" applyFont="1" applyBorder="1"/>
    <xf numFmtId="0" fontId="0" fillId="0" borderId="0" xfId="0" applyAlignment="1">
      <alignment wrapText="1"/>
    </xf>
    <xf numFmtId="10" fontId="3" fillId="0" borderId="0" xfId="0" applyNumberFormat="1" applyFont="1" applyBorder="1" applyAlignment="1">
      <alignment horizontal="center" vertical="center"/>
    </xf>
    <xf numFmtId="10" fontId="0" fillId="0" borderId="0" xfId="1" applyNumberFormat="1" applyFont="1" applyBorder="1"/>
    <xf numFmtId="10" fontId="0" fillId="0" borderId="0" xfId="0" applyNumberFormat="1"/>
    <xf numFmtId="0" fontId="14" fillId="0" borderId="16" xfId="3" applyFont="1" applyBorder="1"/>
    <xf numFmtId="0" fontId="8" fillId="0" borderId="0" xfId="3" applyBorder="1"/>
    <xf numFmtId="3" fontId="13" fillId="0" borderId="0" xfId="3" applyNumberFormat="1" applyFont="1" applyFill="1" applyBorder="1" applyAlignment="1">
      <alignment horizontal="left" wrapText="1" indent="1"/>
    </xf>
    <xf numFmtId="0" fontId="0" fillId="0" borderId="0" xfId="0" applyBorder="1"/>
    <xf numFmtId="10" fontId="0" fillId="0" borderId="0" xfId="0" applyNumberFormat="1" applyBorder="1"/>
    <xf numFmtId="0" fontId="0" fillId="0" borderId="0" xfId="0" quotePrefix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/>
    <xf numFmtId="0" fontId="26" fillId="2" borderId="6" xfId="0" applyFont="1" applyFill="1" applyBorder="1" applyAlignment="1">
      <alignment horizontal="center"/>
    </xf>
    <xf numFmtId="0" fontId="27" fillId="2" borderId="5" xfId="0" applyFont="1" applyFill="1" applyBorder="1" applyAlignment="1">
      <alignment wrapText="1"/>
    </xf>
    <xf numFmtId="0" fontId="27" fillId="2" borderId="5" xfId="0" applyFont="1" applyFill="1" applyBorder="1"/>
    <xf numFmtId="3" fontId="5" fillId="2" borderId="6" xfId="0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center" vertical="center"/>
    </xf>
    <xf numFmtId="166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vertical="center"/>
    </xf>
    <xf numFmtId="0" fontId="8" fillId="0" borderId="0" xfId="3" applyFill="1"/>
    <xf numFmtId="0" fontId="8" fillId="0" borderId="0" xfId="3" quotePrefix="1" applyFont="1" applyFill="1"/>
    <xf numFmtId="0" fontId="14" fillId="0" borderId="0" xfId="3" applyFont="1" applyFill="1"/>
    <xf numFmtId="0" fontId="8" fillId="0" borderId="0" xfId="3" quotePrefix="1" applyFill="1"/>
    <xf numFmtId="0" fontId="12" fillId="0" borderId="0" xfId="3" applyFont="1" applyFill="1" applyBorder="1" applyAlignment="1">
      <alignment horizontal="left" vertical="center" wrapText="1" indent="1"/>
    </xf>
    <xf numFmtId="10" fontId="13" fillId="0" borderId="0" xfId="3" applyNumberFormat="1" applyFont="1" applyFill="1" applyBorder="1" applyAlignment="1">
      <alignment horizontal="left" wrapText="1" indent="1"/>
    </xf>
    <xf numFmtId="0" fontId="13" fillId="0" borderId="0" xfId="3" applyFont="1" applyFill="1" applyBorder="1" applyAlignment="1">
      <alignment horizontal="left" vertical="center" wrapText="1" indent="1"/>
    </xf>
    <xf numFmtId="10" fontId="8" fillId="0" borderId="0" xfId="3" applyNumberFormat="1" applyFill="1"/>
    <xf numFmtId="3" fontId="8" fillId="0" borderId="0" xfId="3" applyNumberFormat="1" applyFill="1"/>
    <xf numFmtId="3" fontId="12" fillId="0" borderId="0" xfId="3" applyNumberFormat="1" applyFont="1" applyFill="1" applyBorder="1" applyAlignment="1">
      <alignment horizontal="left" vertical="center" wrapText="1" indent="1"/>
    </xf>
    <xf numFmtId="1" fontId="13" fillId="0" borderId="0" xfId="3" applyNumberFormat="1" applyFont="1" applyFill="1" applyBorder="1" applyAlignment="1">
      <alignment horizontal="left" wrapText="1" indent="1"/>
    </xf>
    <xf numFmtId="1" fontId="8" fillId="0" borderId="0" xfId="3" applyNumberFormat="1" applyFill="1" applyBorder="1"/>
    <xf numFmtId="1" fontId="8" fillId="0" borderId="0" xfId="3" applyNumberFormat="1" applyFill="1"/>
    <xf numFmtId="0" fontId="14" fillId="0" borderId="0" xfId="3" applyFont="1" applyAlignment="1">
      <alignment horizontal="center"/>
    </xf>
    <xf numFmtId="0" fontId="14" fillId="0" borderId="0" xfId="3" quotePrefix="1" applyFont="1" applyAlignment="1">
      <alignment horizontal="center"/>
    </xf>
    <xf numFmtId="0" fontId="14" fillId="5" borderId="0" xfId="3" applyFont="1" applyFill="1"/>
    <xf numFmtId="2" fontId="8" fillId="0" borderId="0" xfId="3" applyNumberFormat="1"/>
    <xf numFmtId="0" fontId="8" fillId="0" borderId="16" xfId="3" applyBorder="1"/>
    <xf numFmtId="0" fontId="14" fillId="5" borderId="16" xfId="3" applyFont="1" applyFill="1" applyBorder="1"/>
    <xf numFmtId="0" fontId="4" fillId="0" borderId="0" xfId="0" applyFont="1"/>
    <xf numFmtId="0" fontId="8" fillId="0" borderId="0" xfId="3" applyFont="1" applyFill="1"/>
    <xf numFmtId="0" fontId="16" fillId="0" borderId="0" xfId="3" applyFont="1" applyFill="1" applyBorder="1"/>
    <xf numFmtId="0" fontId="8" fillId="0" borderId="0" xfId="3" applyFill="1" applyBorder="1"/>
    <xf numFmtId="0" fontId="8" fillId="0" borderId="0" xfId="3" quotePrefix="1" applyFont="1" applyFill="1" applyBorder="1"/>
    <xf numFmtId="164" fontId="8" fillId="0" borderId="0" xfId="3" applyNumberFormat="1" applyFill="1" applyBorder="1"/>
    <xf numFmtId="164" fontId="11" fillId="0" borderId="0" xfId="3" applyNumberFormat="1" applyFont="1" applyFill="1" applyBorder="1"/>
    <xf numFmtId="0" fontId="8" fillId="0" borderId="0" xfId="3" applyFont="1" applyFill="1" applyBorder="1"/>
    <xf numFmtId="164" fontId="8" fillId="0" borderId="0" xfId="3" applyNumberFormat="1" applyFont="1" applyFill="1" applyBorder="1"/>
    <xf numFmtId="0" fontId="11" fillId="0" borderId="0" xfId="3" applyFont="1" applyFill="1"/>
    <xf numFmtId="0" fontId="8" fillId="0" borderId="22" xfId="3" applyBorder="1"/>
    <xf numFmtId="0" fontId="8" fillId="0" borderId="42" xfId="3" applyBorder="1" applyAlignment="1">
      <alignment horizontal="center"/>
    </xf>
    <xf numFmtId="0" fontId="8" fillId="0" borderId="43" xfId="3" applyBorder="1"/>
    <xf numFmtId="0" fontId="14" fillId="0" borderId="0" xfId="3" applyFont="1" applyAlignment="1"/>
    <xf numFmtId="0" fontId="0" fillId="0" borderId="0" xfId="0" applyFill="1" applyBorder="1"/>
    <xf numFmtId="0" fontId="12" fillId="0" borderId="0" xfId="0" applyFont="1" applyFill="1" applyBorder="1" applyAlignment="1">
      <alignment horizontal="left" vertical="center" wrapText="1"/>
    </xf>
    <xf numFmtId="10" fontId="12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10" fontId="13" fillId="0" borderId="0" xfId="0" applyNumberFormat="1" applyFont="1" applyFill="1" applyBorder="1" applyAlignment="1">
      <alignment horizontal="left" wrapText="1"/>
    </xf>
    <xf numFmtId="3" fontId="0" fillId="0" borderId="0" xfId="0" applyNumberFormat="1" applyFill="1" applyBorder="1"/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27" fillId="0" borderId="16" xfId="0" applyFont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/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/>
    <xf numFmtId="2" fontId="5" fillId="0" borderId="16" xfId="1" applyNumberFormat="1" applyFont="1" applyBorder="1" applyAlignment="1">
      <alignment horizontal="center" wrapText="1"/>
    </xf>
    <xf numFmtId="2" fontId="5" fillId="0" borderId="16" xfId="1" applyNumberFormat="1" applyFont="1" applyBorder="1" applyAlignment="1">
      <alignment horizontal="center"/>
    </xf>
    <xf numFmtId="0" fontId="5" fillId="0" borderId="44" xfId="0" applyFont="1" applyBorder="1"/>
    <xf numFmtId="1" fontId="23" fillId="0" borderId="0" xfId="1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" fontId="0" fillId="0" borderId="0" xfId="1" applyNumberFormat="1" applyFont="1" applyFill="1" applyBorder="1"/>
    <xf numFmtId="10" fontId="3" fillId="0" borderId="0" xfId="0" applyNumberFormat="1" applyFont="1" applyFill="1" applyBorder="1" applyAlignment="1">
      <alignment horizontal="center" vertical="center"/>
    </xf>
    <xf numFmtId="10" fontId="0" fillId="0" borderId="0" xfId="1" applyNumberFormat="1" applyFont="1" applyFill="1" applyBorder="1"/>
    <xf numFmtId="0" fontId="23" fillId="0" borderId="0" xfId="0" applyFont="1" applyFill="1" applyBorder="1"/>
    <xf numFmtId="1" fontId="0" fillId="0" borderId="0" xfId="0" applyNumberFormat="1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quotePrefix="1" applyFill="1" applyBorder="1"/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0" fontId="2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29" fillId="0" borderId="0" xfId="0" applyFont="1"/>
    <xf numFmtId="0" fontId="24" fillId="0" borderId="0" xfId="3" applyFont="1" applyFill="1" applyBorder="1" applyAlignment="1">
      <alignment horizontal="right" wrapText="1"/>
    </xf>
    <xf numFmtId="9" fontId="8" fillId="0" borderId="0" xfId="3" applyNumberForma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0" fontId="5" fillId="0" borderId="0" xfId="0" applyNumberFormat="1" applyFont="1" applyFill="1" applyBorder="1"/>
    <xf numFmtId="0" fontId="4" fillId="0" borderId="0" xfId="0" applyFont="1" applyFill="1" applyBorder="1" applyAlignment="1"/>
    <xf numFmtId="0" fontId="0" fillId="0" borderId="7" xfId="0" quotePrefix="1" applyBorder="1" applyAlignment="1">
      <alignment horizontal="center" wrapText="1"/>
    </xf>
    <xf numFmtId="0" fontId="3" fillId="0" borderId="7" xfId="0" quotePrefix="1" applyFont="1" applyBorder="1" applyAlignment="1">
      <alignment horizontal="center" wrapText="1"/>
    </xf>
    <xf numFmtId="0" fontId="3" fillId="0" borderId="8" xfId="0" quotePrefix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29" fillId="0" borderId="46" xfId="0" applyFont="1" applyFill="1" applyBorder="1" applyAlignment="1"/>
    <xf numFmtId="0" fontId="3" fillId="0" borderId="0" xfId="0" applyFont="1" applyBorder="1" applyAlignment="1">
      <alignment horizontal="center" wrapText="1"/>
    </xf>
    <xf numFmtId="0" fontId="0" fillId="0" borderId="8" xfId="0" quotePrefix="1" applyBorder="1" applyAlignment="1">
      <alignment horizontal="center" wrapText="1"/>
    </xf>
    <xf numFmtId="0" fontId="0" fillId="0" borderId="9" xfId="0" quotePrefix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8" fillId="0" borderId="0" xfId="3" quotePrefix="1" applyFill="1" applyBorder="1" applyAlignment="1">
      <alignment horizontal="center"/>
    </xf>
    <xf numFmtId="0" fontId="8" fillId="0" borderId="0" xfId="3" quotePrefix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3" fontId="13" fillId="0" borderId="0" xfId="3" applyNumberFormat="1" applyFont="1" applyFill="1" applyBorder="1" applyAlignment="1">
      <alignment horizontal="center" wrapText="1"/>
    </xf>
    <xf numFmtId="3" fontId="8" fillId="0" borderId="0" xfId="3" applyNumberFormat="1" applyFill="1" applyBorder="1"/>
    <xf numFmtId="0" fontId="8" fillId="0" borderId="0" xfId="3" applyFill="1" applyBorder="1" applyAlignment="1">
      <alignment horizontal="left" indent="1"/>
    </xf>
    <xf numFmtId="0" fontId="8" fillId="0" borderId="0" xfId="3" applyFont="1" applyFill="1" applyBorder="1" applyAlignment="1">
      <alignment horizontal="left" indent="2"/>
    </xf>
    <xf numFmtId="3" fontId="8" fillId="0" borderId="0" xfId="3" applyNumberFormat="1" applyFill="1" applyBorder="1" applyAlignment="1">
      <alignment horizontal="center"/>
    </xf>
    <xf numFmtId="0" fontId="8" fillId="0" borderId="0" xfId="3" applyFill="1" applyBorder="1" applyAlignment="1">
      <alignment horizontal="center"/>
    </xf>
    <xf numFmtId="10" fontId="8" fillId="0" borderId="0" xfId="3" applyNumberFormat="1" applyFill="1" applyBorder="1"/>
    <xf numFmtId="0" fontId="8" fillId="0" borderId="0" xfId="3" applyFill="1" applyBorder="1" applyAlignment="1">
      <alignment horizontal="left" indent="2"/>
    </xf>
    <xf numFmtId="10" fontId="8" fillId="0" borderId="0" xfId="3" applyNumberFormat="1" applyFill="1" applyBorder="1" applyAlignment="1">
      <alignment horizontal="center"/>
    </xf>
    <xf numFmtId="0" fontId="8" fillId="0" borderId="0" xfId="3" applyAlignment="1"/>
    <xf numFmtId="0" fontId="8" fillId="0" borderId="0" xfId="3" quotePrefix="1" applyFont="1" applyAlignment="1"/>
    <xf numFmtId="0" fontId="12" fillId="8" borderId="32" xfId="3" applyFont="1" applyFill="1" applyBorder="1" applyAlignment="1">
      <alignment horizontal="left" vertical="center"/>
    </xf>
    <xf numFmtId="3" fontId="13" fillId="8" borderId="32" xfId="3" applyNumberFormat="1" applyFont="1" applyFill="1" applyBorder="1" applyAlignment="1">
      <alignment horizontal="left"/>
    </xf>
    <xf numFmtId="3" fontId="13" fillId="8" borderId="0" xfId="3" applyNumberFormat="1" applyFont="1" applyFill="1" applyBorder="1" applyAlignment="1">
      <alignment horizontal="left"/>
    </xf>
    <xf numFmtId="0" fontId="12" fillId="8" borderId="32" xfId="3" quotePrefix="1" applyFont="1" applyFill="1" applyBorder="1" applyAlignment="1">
      <alignment horizontal="left" vertical="center"/>
    </xf>
    <xf numFmtId="3" fontId="13" fillId="0" borderId="0" xfId="3" applyNumberFormat="1" applyFont="1" applyFill="1" applyBorder="1" applyAlignment="1">
      <alignment horizontal="left"/>
    </xf>
    <xf numFmtId="0" fontId="12" fillId="0" borderId="0" xfId="3" applyFont="1" applyFill="1" applyBorder="1" applyAlignment="1">
      <alignment horizontal="left" vertical="center"/>
    </xf>
    <xf numFmtId="0" fontId="30" fillId="0" borderId="0" xfId="3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22" fillId="0" borderId="0" xfId="0" applyFont="1" applyFill="1"/>
    <xf numFmtId="0" fontId="22" fillId="0" borderId="0" xfId="0" applyFont="1" applyFill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16" fontId="26" fillId="0" borderId="12" xfId="0" quotePrefix="1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wrapText="1"/>
    </xf>
    <xf numFmtId="3" fontId="4" fillId="0" borderId="17" xfId="0" applyNumberFormat="1" applyFont="1" applyBorder="1" applyAlignment="1">
      <alignment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6" xfId="0" applyFont="1" applyBorder="1" applyAlignment="1">
      <alignment wrapText="1"/>
    </xf>
    <xf numFmtId="0" fontId="26" fillId="0" borderId="19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0" fontId="33" fillId="0" borderId="38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9" fillId="0" borderId="45" xfId="0" applyFont="1" applyFill="1" applyBorder="1"/>
    <xf numFmtId="0" fontId="34" fillId="0" borderId="0" xfId="3" applyFont="1"/>
    <xf numFmtId="0" fontId="29" fillId="0" borderId="0" xfId="0" applyFont="1" applyFill="1" applyBorder="1"/>
    <xf numFmtId="0" fontId="9" fillId="6" borderId="0" xfId="0" applyFont="1" applyFill="1"/>
    <xf numFmtId="0" fontId="9" fillId="6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2" fontId="26" fillId="0" borderId="28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29" xfId="0" applyNumberFormat="1" applyFont="1" applyBorder="1" applyAlignment="1">
      <alignment horizontal="center" vertical="center"/>
    </xf>
    <xf numFmtId="2" fontId="4" fillId="0" borderId="28" xfId="1" applyNumberFormat="1" applyFont="1" applyBorder="1"/>
    <xf numFmtId="2" fontId="4" fillId="0" borderId="0" xfId="1" applyNumberFormat="1" applyFont="1" applyBorder="1"/>
    <xf numFmtId="2" fontId="4" fillId="0" borderId="29" xfId="1" applyNumberFormat="1" applyFont="1" applyBorder="1"/>
    <xf numFmtId="1" fontId="4" fillId="0" borderId="0" xfId="0" applyNumberFormat="1" applyFont="1"/>
    <xf numFmtId="2" fontId="4" fillId="0" borderId="30" xfId="1" applyNumberFormat="1" applyFont="1" applyBorder="1"/>
    <xf numFmtId="2" fontId="4" fillId="0" borderId="31" xfId="1" applyNumberFormat="1" applyFont="1" applyBorder="1"/>
    <xf numFmtId="2" fontId="4" fillId="0" borderId="6" xfId="1" applyNumberFormat="1" applyFont="1" applyBorder="1"/>
    <xf numFmtId="0" fontId="4" fillId="0" borderId="0" xfId="0" applyFont="1" applyAlignment="1">
      <alignment horizontal="center"/>
    </xf>
    <xf numFmtId="0" fontId="35" fillId="8" borderId="32" xfId="0" applyFont="1" applyFill="1" applyBorder="1" applyAlignment="1">
      <alignment horizontal="left" vertical="center" wrapText="1" indent="1"/>
    </xf>
    <xf numFmtId="0" fontId="35" fillId="8" borderId="33" xfId="0" applyFont="1" applyFill="1" applyBorder="1" applyAlignment="1">
      <alignment horizontal="left" vertical="center" wrapText="1" indent="1"/>
    </xf>
    <xf numFmtId="3" fontId="36" fillId="8" borderId="32" xfId="0" applyNumberFormat="1" applyFont="1" applyFill="1" applyBorder="1" applyAlignment="1">
      <alignment horizontal="left" wrapText="1" indent="1"/>
    </xf>
    <xf numFmtId="0" fontId="35" fillId="6" borderId="32" xfId="0" applyFont="1" applyFill="1" applyBorder="1" applyAlignment="1">
      <alignment horizontal="left" vertical="center" wrapText="1" indent="1"/>
    </xf>
    <xf numFmtId="0" fontId="35" fillId="9" borderId="32" xfId="0" applyFont="1" applyFill="1" applyBorder="1" applyAlignment="1">
      <alignment horizontal="left" vertical="center" wrapText="1" indent="1"/>
    </xf>
    <xf numFmtId="3" fontId="36" fillId="9" borderId="32" xfId="0" applyNumberFormat="1" applyFont="1" applyFill="1" applyBorder="1" applyAlignment="1">
      <alignment horizontal="left" wrapText="1" indent="1"/>
    </xf>
    <xf numFmtId="10" fontId="4" fillId="0" borderId="0" xfId="0" applyNumberFormat="1" applyFont="1"/>
    <xf numFmtId="0" fontId="8" fillId="0" borderId="16" xfId="3" applyFont="1" applyBorder="1" applyAlignment="1">
      <alignment horizontal="left" vertical="top"/>
    </xf>
    <xf numFmtId="3" fontId="15" fillId="0" borderId="34" xfId="3" applyNumberFormat="1" applyFont="1" applyBorder="1" applyAlignment="1">
      <alignment horizontal="right" vertical="top" wrapText="1"/>
    </xf>
    <xf numFmtId="3" fontId="15" fillId="0" borderId="38" xfId="3" applyNumberFormat="1" applyFont="1" applyBorder="1" applyAlignment="1">
      <alignment horizontal="right" vertical="top" wrapText="1"/>
    </xf>
    <xf numFmtId="0" fontId="8" fillId="0" borderId="16" xfId="3" applyFont="1" applyBorder="1" applyAlignment="1">
      <alignment horizontal="left" vertical="top" wrapText="1"/>
    </xf>
    <xf numFmtId="0" fontId="15" fillId="0" borderId="34" xfId="3" applyFont="1" applyBorder="1" applyAlignment="1">
      <alignment horizontal="right" vertical="top" wrapText="1"/>
    </xf>
    <xf numFmtId="0" fontId="33" fillId="10" borderId="34" xfId="3" applyFont="1" applyFill="1" applyBorder="1" applyAlignment="1">
      <alignment horizontal="center" wrapText="1"/>
    </xf>
    <xf numFmtId="0" fontId="33" fillId="10" borderId="34" xfId="3" applyFont="1" applyFill="1" applyBorder="1" applyAlignment="1">
      <alignment vertical="top" wrapText="1"/>
    </xf>
    <xf numFmtId="0" fontId="33" fillId="10" borderId="34" xfId="3" applyFont="1" applyFill="1" applyBorder="1" applyAlignment="1">
      <alignment horizontal="right" wrapText="1"/>
    </xf>
    <xf numFmtId="0" fontId="33" fillId="10" borderId="38" xfId="3" applyFont="1" applyFill="1" applyBorder="1" applyAlignment="1">
      <alignment horizontal="right" wrapText="1"/>
    </xf>
    <xf numFmtId="0" fontId="33" fillId="10" borderId="39" xfId="3" applyFont="1" applyFill="1" applyBorder="1" applyAlignment="1">
      <alignment horizontal="right" wrapText="1"/>
    </xf>
    <xf numFmtId="9" fontId="34" fillId="0" borderId="0" xfId="3" applyNumberFormat="1" applyFont="1" applyFill="1" applyBorder="1"/>
    <xf numFmtId="0" fontId="4" fillId="0" borderId="11" xfId="0" applyFont="1" applyBorder="1"/>
    <xf numFmtId="0" fontId="26" fillId="0" borderId="12" xfId="0" quotePrefix="1" applyFont="1" applyBorder="1"/>
    <xf numFmtId="0" fontId="26" fillId="0" borderId="13" xfId="0" quotePrefix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4" fillId="0" borderId="25" xfId="0" applyFont="1" applyBorder="1"/>
    <xf numFmtId="0" fontId="4" fillId="0" borderId="28" xfId="0" applyFont="1" applyBorder="1"/>
    <xf numFmtId="0" fontId="4" fillId="0" borderId="0" xfId="0" applyFont="1" applyBorder="1"/>
    <xf numFmtId="0" fontId="4" fillId="0" borderId="29" xfId="0" applyFont="1" applyBorder="1"/>
    <xf numFmtId="1" fontId="4" fillId="0" borderId="0" xfId="0" applyNumberFormat="1" applyFont="1" applyBorder="1"/>
    <xf numFmtId="1" fontId="4" fillId="0" borderId="29" xfId="0" applyNumberFormat="1" applyFont="1" applyBorder="1"/>
    <xf numFmtId="0" fontId="4" fillId="0" borderId="30" xfId="0" applyFont="1" applyBorder="1"/>
    <xf numFmtId="1" fontId="4" fillId="0" borderId="31" xfId="0" applyNumberFormat="1" applyFont="1" applyBorder="1"/>
    <xf numFmtId="1" fontId="4" fillId="0" borderId="6" xfId="0" applyNumberFormat="1" applyFont="1" applyBorder="1"/>
    <xf numFmtId="0" fontId="0" fillId="0" borderId="0" xfId="0" quotePrefix="1"/>
    <xf numFmtId="0" fontId="23" fillId="0" borderId="0" xfId="0" applyFont="1"/>
    <xf numFmtId="1" fontId="0" fillId="0" borderId="0" xfId="1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7" fillId="0" borderId="3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16" xfId="3" applyBorder="1" applyAlignment="1">
      <alignment horizontal="center"/>
    </xf>
    <xf numFmtId="0" fontId="14" fillId="0" borderId="16" xfId="3" applyFont="1" applyBorder="1" applyAlignment="1">
      <alignment horizontal="center"/>
    </xf>
    <xf numFmtId="164" fontId="8" fillId="0" borderId="0" xfId="3" applyNumberFormat="1" applyAlignment="1">
      <alignment horizontal="center"/>
    </xf>
    <xf numFmtId="164" fontId="8" fillId="6" borderId="0" xfId="3" applyNumberFormat="1" applyFill="1" applyAlignment="1">
      <alignment horizontal="center"/>
    </xf>
    <xf numFmtId="164" fontId="8" fillId="0" borderId="22" xfId="3" applyNumberFormat="1" applyBorder="1" applyAlignment="1">
      <alignment horizontal="center"/>
    </xf>
    <xf numFmtId="164" fontId="11" fillId="6" borderId="0" xfId="3" applyNumberFormat="1" applyFont="1" applyFill="1" applyAlignment="1">
      <alignment horizontal="center"/>
    </xf>
    <xf numFmtId="0" fontId="8" fillId="0" borderId="0" xfId="3" applyAlignment="1">
      <alignment horizontal="center"/>
    </xf>
    <xf numFmtId="0" fontId="28" fillId="0" borderId="0" xfId="3" applyFont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1" fillId="10" borderId="35" xfId="3" applyFont="1" applyFill="1" applyBorder="1" applyAlignment="1">
      <alignment horizontal="center" wrapText="1"/>
    </xf>
    <xf numFmtId="0" fontId="31" fillId="10" borderId="36" xfId="3" applyFont="1" applyFill="1" applyBorder="1" applyAlignment="1">
      <alignment horizontal="center" wrapText="1"/>
    </xf>
    <xf numFmtId="0" fontId="31" fillId="10" borderId="37" xfId="3" applyFont="1" applyFill="1" applyBorder="1" applyAlignment="1">
      <alignment horizontal="center" wrapText="1"/>
    </xf>
    <xf numFmtId="0" fontId="33" fillId="10" borderId="35" xfId="3" applyFont="1" applyFill="1" applyBorder="1" applyAlignment="1">
      <alignment horizontal="center" wrapText="1"/>
    </xf>
    <xf numFmtId="0" fontId="33" fillId="10" borderId="36" xfId="3" applyFont="1" applyFill="1" applyBorder="1" applyAlignment="1">
      <alignment horizontal="center" wrapText="1"/>
    </xf>
    <xf numFmtId="0" fontId="33" fillId="10" borderId="37" xfId="3" applyFont="1" applyFill="1" applyBorder="1" applyAlignment="1">
      <alignment horizontal="center" wrapText="1"/>
    </xf>
    <xf numFmtId="0" fontId="33" fillId="10" borderId="35" xfId="3" applyFont="1" applyFill="1" applyBorder="1" applyAlignment="1">
      <alignment horizontal="center" vertical="top" wrapText="1"/>
    </xf>
    <xf numFmtId="0" fontId="33" fillId="10" borderId="36" xfId="3" applyFont="1" applyFill="1" applyBorder="1" applyAlignment="1">
      <alignment horizontal="center" vertical="top" wrapText="1"/>
    </xf>
    <xf numFmtId="0" fontId="33" fillId="10" borderId="37" xfId="3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/>
    </xf>
    <xf numFmtId="0" fontId="31" fillId="0" borderId="47" xfId="0" applyFont="1" applyBorder="1" applyAlignment="1">
      <alignment horizontal="center" vertical="center" wrapText="1"/>
    </xf>
    <xf numFmtId="0" fontId="32" fillId="0" borderId="49" xfId="0" applyFont="1" applyBorder="1" applyAlignment="1">
      <alignment vertical="center"/>
    </xf>
    <xf numFmtId="0" fontId="32" fillId="0" borderId="0" xfId="0" applyFont="1" applyAlignment="1">
      <alignment vertical="center"/>
    </xf>
  </cellXfs>
  <cellStyles count="5">
    <cellStyle name="Comma 2" xfId="2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5240594925635"/>
          <c:y val="6.0544254884806054E-2"/>
          <c:w val="0.81869203849518812"/>
          <c:h val="0.81846237970253721"/>
        </c:manualLayout>
      </c:layout>
      <c:lineChart>
        <c:grouping val="standard"/>
        <c:varyColors val="0"/>
        <c:ser>
          <c:idx val="0"/>
          <c:order val="0"/>
          <c:tx>
            <c:strRef>
              <c:f>'Figure 12-1'!$A$20</c:f>
              <c:strCache>
                <c:ptCount val="1"/>
                <c:pt idx="0">
                  <c:v>Drive Alone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7.4840332458442696E-2"/>
                  <c:y val="9.306722076407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372922134733168E-2"/>
                  <c:y val="9.7696850393700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12-1'!$B$18:$E$18</c:f>
              <c:strCach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 </c:v>
                </c:pt>
              </c:strCache>
            </c:strRef>
          </c:cat>
          <c:val>
            <c:numRef>
              <c:f>'Figure 12-1'!$B$20:$E$20</c:f>
              <c:numCache>
                <c:formatCode>0.00%</c:formatCode>
                <c:ptCount val="4"/>
                <c:pt idx="0">
                  <c:v>0.64370659407764674</c:v>
                </c:pt>
                <c:pt idx="1">
                  <c:v>0.73185886851481707</c:v>
                </c:pt>
                <c:pt idx="2">
                  <c:v>0.75695943997068893</c:v>
                </c:pt>
                <c:pt idx="3">
                  <c:v>0.76570000000000005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12-1'!$A$21</c:f>
              <c:strCache>
                <c:ptCount val="1"/>
                <c:pt idx="0">
                  <c:v>Carpool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6.0951443569553808E-2"/>
                  <c:y val="-8.8437591134441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8173665791776026E-2"/>
                  <c:y val="-4.6770924467774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12-1'!$B$18:$E$18</c:f>
              <c:strCach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 </c:v>
                </c:pt>
              </c:strCache>
            </c:strRef>
          </c:cat>
          <c:val>
            <c:numRef>
              <c:f>'Figure 12-1'!$B$21:$E$21</c:f>
              <c:numCache>
                <c:formatCode>0.00%</c:formatCode>
                <c:ptCount val="4"/>
                <c:pt idx="0">
                  <c:v>0.19732552242359006</c:v>
                </c:pt>
                <c:pt idx="1">
                  <c:v>0.13364039280437995</c:v>
                </c:pt>
                <c:pt idx="2">
                  <c:v>0.12187497563903679</c:v>
                </c:pt>
                <c:pt idx="3">
                  <c:v>9.69E-2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3600"/>
        <c:axId val="125771776"/>
      </c:lineChart>
      <c:catAx>
        <c:axId val="12575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5771776"/>
        <c:crosses val="autoZero"/>
        <c:auto val="1"/>
        <c:lblAlgn val="ctr"/>
        <c:lblOffset val="100"/>
        <c:noMultiLvlLbl val="0"/>
      </c:catAx>
      <c:valAx>
        <c:axId val="125771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Mode</a:t>
                </a:r>
                <a:r>
                  <a:rPr lang="en-US" baseline="0"/>
                  <a:t> Share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88888888888888E-2"/>
              <c:y val="0.33924285505978419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125753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29155730533691"/>
          <c:y val="0.45331984543598719"/>
          <c:w val="0.45675000000000004"/>
          <c:h val="0.1022357101195683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5240594925635"/>
          <c:y val="5.1400554097404488E-2"/>
          <c:w val="0.81869203849518812"/>
          <c:h val="0.59704214056576266"/>
        </c:manualLayout>
      </c:layout>
      <c:lineChart>
        <c:grouping val="standard"/>
        <c:varyColors val="0"/>
        <c:ser>
          <c:idx val="0"/>
          <c:order val="0"/>
          <c:tx>
            <c:strRef>
              <c:f>'Figure 12-9'!$A$40</c:f>
              <c:strCache>
                <c:ptCount val="1"/>
                <c:pt idx="0">
                  <c:v>Drive alone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0402887139107636E-2"/>
                  <c:y val="-5.1400554097404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625109361329833E-2"/>
                  <c:y val="-9.3067220764071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625109361329833E-2"/>
                  <c:y val="-5.1400554097404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625109361329833E-2"/>
                  <c:y val="-4.677092446777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625109361329833E-2"/>
                  <c:y val="-8.8437591134441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291776027996501E-2"/>
                  <c:y val="-4.677092446777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12-9'!$B$39:$I$39</c:f>
              <c:strCache>
                <c:ptCount val="8"/>
                <c:pt idx="0">
                  <c:v>2005-2010</c:v>
                </c:pt>
                <c:pt idx="1">
                  <c:v>2000-2004</c:v>
                </c:pt>
                <c:pt idx="2">
                  <c:v>1995-1999</c:v>
                </c:pt>
                <c:pt idx="3">
                  <c:v>1990-1994</c:v>
                </c:pt>
                <c:pt idx="4">
                  <c:v>1985-1989</c:v>
                </c:pt>
                <c:pt idx="5">
                  <c:v>1980-1984</c:v>
                </c:pt>
                <c:pt idx="6">
                  <c:v>Before 1980</c:v>
                </c:pt>
                <c:pt idx="7">
                  <c:v>Born in US</c:v>
                </c:pt>
              </c:strCache>
            </c:strRef>
          </c:cat>
          <c:val>
            <c:numRef>
              <c:f>'Figure 12-9'!$B$40:$I$40</c:f>
              <c:numCache>
                <c:formatCode>General</c:formatCode>
                <c:ptCount val="8"/>
                <c:pt idx="0">
                  <c:v>0.47308450837735294</c:v>
                </c:pt>
                <c:pt idx="1">
                  <c:v>0.60503674821408981</c:v>
                </c:pt>
                <c:pt idx="2">
                  <c:v>0.65761684329377212</c:v>
                </c:pt>
                <c:pt idx="3">
                  <c:v>0.67508359791660721</c:v>
                </c:pt>
                <c:pt idx="4">
                  <c:v>0.69943605319241497</c:v>
                </c:pt>
                <c:pt idx="5">
                  <c:v>0.70645188929826064</c:v>
                </c:pt>
                <c:pt idx="6">
                  <c:v>0.74393004498408799</c:v>
                </c:pt>
                <c:pt idx="7">
                  <c:v>0.79051750524242648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12-9'!$A$41</c:f>
              <c:strCache>
                <c:ptCount val="1"/>
                <c:pt idx="0">
                  <c:v>Total pool 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9291776027996501E-2"/>
                  <c:y val="-8.3807961504811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625109361329833E-2"/>
                  <c:y val="-4.677092446777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625109361329833E-2"/>
                  <c:y val="-6.9919072615923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958442694663164E-2"/>
                  <c:y val="-7.4548702245552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402887139107615E-2"/>
                  <c:y val="-7.4548702245552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402887139107712E-2"/>
                  <c:y val="-8.8437591134441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4472222222222429E-2"/>
                  <c:y val="-0.1023264800233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12-9'!$B$39:$I$39</c:f>
              <c:strCache>
                <c:ptCount val="8"/>
                <c:pt idx="0">
                  <c:v>2005-2010</c:v>
                </c:pt>
                <c:pt idx="1">
                  <c:v>2000-2004</c:v>
                </c:pt>
                <c:pt idx="2">
                  <c:v>1995-1999</c:v>
                </c:pt>
                <c:pt idx="3">
                  <c:v>1990-1994</c:v>
                </c:pt>
                <c:pt idx="4">
                  <c:v>1985-1989</c:v>
                </c:pt>
                <c:pt idx="5">
                  <c:v>1980-1984</c:v>
                </c:pt>
                <c:pt idx="6">
                  <c:v>Before 1980</c:v>
                </c:pt>
                <c:pt idx="7">
                  <c:v>Born in US</c:v>
                </c:pt>
              </c:strCache>
            </c:strRef>
          </c:cat>
          <c:val>
            <c:numRef>
              <c:f>'Figure 12-9'!$B$41:$I$41</c:f>
              <c:numCache>
                <c:formatCode>General</c:formatCode>
                <c:ptCount val="8"/>
                <c:pt idx="0">
                  <c:v>0.21042746184619696</c:v>
                </c:pt>
                <c:pt idx="1">
                  <c:v>0.17766724660700073</c:v>
                </c:pt>
                <c:pt idx="2">
                  <c:v>0.15516116631988558</c:v>
                </c:pt>
                <c:pt idx="3">
                  <c:v>0.1400292692028012</c:v>
                </c:pt>
                <c:pt idx="4">
                  <c:v>0.1297841054140827</c:v>
                </c:pt>
                <c:pt idx="5">
                  <c:v>0.12586506330615663</c:v>
                </c:pt>
                <c:pt idx="6">
                  <c:v>9.9376434680503639E-2</c:v>
                </c:pt>
                <c:pt idx="7">
                  <c:v>8.5790109467980852E-2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36832"/>
        <c:axId val="127743104"/>
      </c:lineChart>
      <c:catAx>
        <c:axId val="12773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of Entry to US</a:t>
                </a:r>
              </a:p>
            </c:rich>
          </c:tx>
          <c:layout>
            <c:manualLayout>
              <c:xMode val="edge"/>
              <c:yMode val="edge"/>
              <c:x val="0.42621631671041121"/>
              <c:y val="0.882926144648585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7743104"/>
        <c:crosses val="autoZero"/>
        <c:auto val="1"/>
        <c:lblAlgn val="ctr"/>
        <c:lblOffset val="100"/>
        <c:noMultiLvlLbl val="0"/>
      </c:catAx>
      <c:valAx>
        <c:axId val="12774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Mode Share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082895888013998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12773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92491251093613"/>
          <c:y val="0.25947405999537415"/>
          <c:w val="0.40630643044619424"/>
          <c:h val="0.1183439426393539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30913109545518"/>
          <c:y val="6.7337102996353634E-2"/>
          <c:w val="0.79213526730211359"/>
          <c:h val="0.8166830488470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12-10'!$B$1</c:f>
              <c:strCache>
                <c:ptCount val="1"/>
                <c:pt idx="0">
                  <c:v>1980 </c:v>
                </c:pt>
              </c:strCache>
            </c:strRef>
          </c:tx>
          <c:invertIfNegative val="0"/>
          <c:cat>
            <c:strRef>
              <c:f>'Figure 12-10'!$A$3:$A$6</c:f>
              <c:strCache>
                <c:ptCount val="4"/>
                <c:pt idx="0">
                  <c:v>2 person</c:v>
                </c:pt>
                <c:pt idx="1">
                  <c:v>3 person</c:v>
                </c:pt>
                <c:pt idx="2">
                  <c:v>4 person</c:v>
                </c:pt>
                <c:pt idx="3">
                  <c:v>5+ person </c:v>
                </c:pt>
              </c:strCache>
            </c:strRef>
          </c:cat>
          <c:val>
            <c:numRef>
              <c:f>'Figure 12-10'!$B$3:$B$6</c:f>
              <c:numCache>
                <c:formatCode>#,##0</c:formatCode>
                <c:ptCount val="4"/>
                <c:pt idx="0">
                  <c:v>13304</c:v>
                </c:pt>
                <c:pt idx="1">
                  <c:v>3361</c:v>
                </c:pt>
                <c:pt idx="2">
                  <c:v>1401</c:v>
                </c:pt>
                <c:pt idx="3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'Figure 12-10'!$C$1</c:f>
              <c:strCache>
                <c:ptCount val="1"/>
                <c:pt idx="0">
                  <c:v>1990 </c:v>
                </c:pt>
              </c:strCache>
            </c:strRef>
          </c:tx>
          <c:invertIfNegative val="0"/>
          <c:cat>
            <c:strRef>
              <c:f>'Figure 12-10'!$A$3:$A$6</c:f>
              <c:strCache>
                <c:ptCount val="4"/>
                <c:pt idx="0">
                  <c:v>2 person</c:v>
                </c:pt>
                <c:pt idx="1">
                  <c:v>3 person</c:v>
                </c:pt>
                <c:pt idx="2">
                  <c:v>4 person</c:v>
                </c:pt>
                <c:pt idx="3">
                  <c:v>5+ person </c:v>
                </c:pt>
              </c:strCache>
            </c:strRef>
          </c:cat>
          <c:val>
            <c:numRef>
              <c:f>'Figure 12-10'!$C$3:$C$6</c:f>
              <c:numCache>
                <c:formatCode>#,##0</c:formatCode>
                <c:ptCount val="4"/>
                <c:pt idx="0">
                  <c:v>12078</c:v>
                </c:pt>
                <c:pt idx="1">
                  <c:v>2001</c:v>
                </c:pt>
                <c:pt idx="2">
                  <c:v>702</c:v>
                </c:pt>
                <c:pt idx="3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'Figure 12-10'!$D$1</c:f>
              <c:strCache>
                <c:ptCount val="1"/>
                <c:pt idx="0">
                  <c:v>2000 </c:v>
                </c:pt>
              </c:strCache>
            </c:strRef>
          </c:tx>
          <c:invertIfNegative val="0"/>
          <c:cat>
            <c:strRef>
              <c:f>'Figure 12-10'!$A$3:$A$6</c:f>
              <c:strCache>
                <c:ptCount val="4"/>
                <c:pt idx="0">
                  <c:v>2 person</c:v>
                </c:pt>
                <c:pt idx="1">
                  <c:v>3 person</c:v>
                </c:pt>
                <c:pt idx="2">
                  <c:v>4 person</c:v>
                </c:pt>
                <c:pt idx="3">
                  <c:v>5+ person </c:v>
                </c:pt>
              </c:strCache>
            </c:strRef>
          </c:cat>
          <c:val>
            <c:numRef>
              <c:f>'Figure 12-10'!$D$3:$D$6</c:f>
              <c:numCache>
                <c:formatCode>#,##0</c:formatCode>
                <c:ptCount val="4"/>
                <c:pt idx="0">
                  <c:v>12097</c:v>
                </c:pt>
                <c:pt idx="1">
                  <c:v>2159</c:v>
                </c:pt>
                <c:pt idx="2">
                  <c:v>766</c:v>
                </c:pt>
                <c:pt idx="3">
                  <c:v>611</c:v>
                </c:pt>
              </c:numCache>
            </c:numRef>
          </c:val>
        </c:ser>
        <c:ser>
          <c:idx val="3"/>
          <c:order val="3"/>
          <c:tx>
            <c:strRef>
              <c:f>'Figure 12-10'!$E$1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'Figure 12-10'!$A$3:$A$6</c:f>
              <c:strCache>
                <c:ptCount val="4"/>
                <c:pt idx="0">
                  <c:v>2 person</c:v>
                </c:pt>
                <c:pt idx="1">
                  <c:v>3 person</c:v>
                </c:pt>
                <c:pt idx="2">
                  <c:v>4 person</c:v>
                </c:pt>
                <c:pt idx="3">
                  <c:v>5+ person </c:v>
                </c:pt>
              </c:strCache>
            </c:strRef>
          </c:cat>
          <c:val>
            <c:numRef>
              <c:f>'Figure 12-10'!$E$3:$E$6</c:f>
              <c:numCache>
                <c:formatCode>#,##0</c:formatCode>
                <c:ptCount val="4"/>
                <c:pt idx="0">
                  <c:v>10294</c:v>
                </c:pt>
                <c:pt idx="1">
                  <c:v>1733</c:v>
                </c:pt>
                <c:pt idx="2">
                  <c:v>636</c:v>
                </c:pt>
                <c:pt idx="3">
                  <c:v>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36864"/>
        <c:axId val="128038400"/>
      </c:barChart>
      <c:catAx>
        <c:axId val="1280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038400"/>
        <c:crosses val="autoZero"/>
        <c:auto val="1"/>
        <c:lblAlgn val="ctr"/>
        <c:lblOffset val="100"/>
        <c:noMultiLvlLbl val="0"/>
      </c:catAx>
      <c:valAx>
        <c:axId val="128038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Carpoolers (thousands)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28036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2800276281254318"/>
          <c:y val="0.3124000775070902"/>
          <c:w val="0.41685979877515333"/>
          <c:h val="8.371719160104991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4973753280841"/>
          <c:y val="5.1400554097404488E-2"/>
          <c:w val="0.772275590551181"/>
          <c:h val="0.47011264216972881"/>
        </c:manualLayout>
      </c:layout>
      <c:barChart>
        <c:barDir val="col"/>
        <c:grouping val="clustered"/>
        <c:varyColors val="0"/>
        <c:ser>
          <c:idx val="0"/>
          <c:order val="0"/>
          <c:tx>
            <c:v>Commuters</c:v>
          </c:tx>
          <c:invertIfNegative val="0"/>
          <c:cat>
            <c:strRef>
              <c:f>'Figure 12-11'!$A$6:$A$10</c:f>
              <c:strCache>
                <c:ptCount val="5"/>
                <c:pt idx="0">
                  <c:v>2-person carpool</c:v>
                </c:pt>
                <c:pt idx="1">
                  <c:v>3-person carpool</c:v>
                </c:pt>
                <c:pt idx="2">
                  <c:v>4-person carpool</c:v>
                </c:pt>
                <c:pt idx="3">
                  <c:v>5- or 6-person carpool</c:v>
                </c:pt>
                <c:pt idx="4">
                  <c:v>7-or-more-person carpool</c:v>
                </c:pt>
              </c:strCache>
            </c:strRef>
          </c:cat>
          <c:val>
            <c:numRef>
              <c:f>'Figure 12-11'!$B$6:$B$10</c:f>
              <c:numCache>
                <c:formatCode>#,##0</c:formatCode>
                <c:ptCount val="5"/>
                <c:pt idx="0">
                  <c:v>10293699</c:v>
                </c:pt>
                <c:pt idx="1">
                  <c:v>1733411</c:v>
                </c:pt>
                <c:pt idx="2">
                  <c:v>635904</c:v>
                </c:pt>
                <c:pt idx="3">
                  <c:v>341292</c:v>
                </c:pt>
                <c:pt idx="4">
                  <c:v>262050</c:v>
                </c:pt>
              </c:numCache>
            </c:numRef>
          </c:val>
        </c:ser>
        <c:ser>
          <c:idx val="1"/>
          <c:order val="1"/>
          <c:tx>
            <c:v>Estimated Vehicles</c:v>
          </c:tx>
          <c:invertIfNegative val="0"/>
          <c:cat>
            <c:strRef>
              <c:f>'Figure 12-11'!$A$6:$A$10</c:f>
              <c:strCache>
                <c:ptCount val="5"/>
                <c:pt idx="0">
                  <c:v>2-person carpool</c:v>
                </c:pt>
                <c:pt idx="1">
                  <c:v>3-person carpool</c:v>
                </c:pt>
                <c:pt idx="2">
                  <c:v>4-person carpool</c:v>
                </c:pt>
                <c:pt idx="3">
                  <c:v>5- or 6-person carpool</c:v>
                </c:pt>
                <c:pt idx="4">
                  <c:v>7-or-more-person carpool</c:v>
                </c:pt>
              </c:strCache>
            </c:strRef>
          </c:cat>
          <c:val>
            <c:numRef>
              <c:f>'Figure 12-11'!$C$6:$C$10</c:f>
              <c:numCache>
                <c:formatCode>#,##0</c:formatCode>
                <c:ptCount val="5"/>
                <c:pt idx="0">
                  <c:v>5146849.5</c:v>
                </c:pt>
                <c:pt idx="1">
                  <c:v>577803.66666666663</c:v>
                </c:pt>
                <c:pt idx="2">
                  <c:v>158976</c:v>
                </c:pt>
                <c:pt idx="3">
                  <c:v>63792.897196261685</c:v>
                </c:pt>
                <c:pt idx="4">
                  <c:v>30829.411764705881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11296"/>
        <c:axId val="128876928"/>
      </c:barChart>
      <c:catAx>
        <c:axId val="12871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876928"/>
        <c:crosses val="autoZero"/>
        <c:auto val="1"/>
        <c:lblAlgn val="ctr"/>
        <c:lblOffset val="100"/>
        <c:noMultiLvlLbl val="0"/>
      </c:catAx>
      <c:valAx>
        <c:axId val="128876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2871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1421697287846"/>
          <c:y val="0.11535688247302421"/>
          <c:w val="0.26015244969378826"/>
          <c:h val="0.1876307484910689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12-12'!$B$7</c:f>
              <c:strCache>
                <c:ptCount val="1"/>
                <c:pt idx="0">
                  <c:v>5,000+</c:v>
                </c:pt>
              </c:strCache>
            </c:strRef>
          </c:tx>
          <c:invertIfNegative val="0"/>
          <c:cat>
            <c:strRef>
              <c:f>'Figure 12-12'!$I$5:$K$5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12-12'!$I$7:$K$7</c:f>
              <c:numCache>
                <c:formatCode>0.00</c:formatCode>
                <c:ptCount val="3"/>
                <c:pt idx="0">
                  <c:v>9.3611760989109261</c:v>
                </c:pt>
                <c:pt idx="1">
                  <c:v>10.961952594037964</c:v>
                </c:pt>
                <c:pt idx="2">
                  <c:v>4.4447712521578433</c:v>
                </c:pt>
              </c:numCache>
            </c:numRef>
          </c:val>
        </c:ser>
        <c:ser>
          <c:idx val="2"/>
          <c:order val="1"/>
          <c:tx>
            <c:strRef>
              <c:f>'Figure 12-12'!$B$8</c:f>
              <c:strCache>
                <c:ptCount val="1"/>
                <c:pt idx="0">
                  <c:v>2,500-5,000</c:v>
                </c:pt>
              </c:strCache>
            </c:strRef>
          </c:tx>
          <c:invertIfNegative val="0"/>
          <c:cat>
            <c:strRef>
              <c:f>'Figure 12-12'!$I$5:$K$5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12-12'!$I$8:$K$8</c:f>
              <c:numCache>
                <c:formatCode>0.00</c:formatCode>
                <c:ptCount val="3"/>
                <c:pt idx="0">
                  <c:v>9.388726856706997</c:v>
                </c:pt>
                <c:pt idx="1">
                  <c:v>3.9663762536808331</c:v>
                </c:pt>
                <c:pt idx="2">
                  <c:v>5.2977729437607515</c:v>
                </c:pt>
              </c:numCache>
            </c:numRef>
          </c:val>
        </c:ser>
        <c:ser>
          <c:idx val="3"/>
          <c:order val="2"/>
          <c:tx>
            <c:strRef>
              <c:f>'Figure 12-12'!$B$9</c:f>
              <c:strCache>
                <c:ptCount val="1"/>
                <c:pt idx="0">
                  <c:v>1,000-2,500</c:v>
                </c:pt>
              </c:strCache>
            </c:strRef>
          </c:tx>
          <c:invertIfNegative val="0"/>
          <c:cat>
            <c:strRef>
              <c:f>'Figure 12-12'!$I$5:$K$5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12-12'!$I$9:$K$9</c:f>
              <c:numCache>
                <c:formatCode>0.00</c:formatCode>
                <c:ptCount val="3"/>
                <c:pt idx="0">
                  <c:v>9.4411844641945457</c:v>
                </c:pt>
                <c:pt idx="1">
                  <c:v>2.1882208906849683</c:v>
                </c:pt>
                <c:pt idx="2">
                  <c:v>3.9821080678796132</c:v>
                </c:pt>
              </c:numCache>
            </c:numRef>
          </c:val>
        </c:ser>
        <c:ser>
          <c:idx val="4"/>
          <c:order val="3"/>
          <c:tx>
            <c:strRef>
              <c:f>'Figure 12-12'!$B$10</c:f>
              <c:strCache>
                <c:ptCount val="1"/>
                <c:pt idx="0">
                  <c:v>500-1,000</c:v>
                </c:pt>
              </c:strCache>
            </c:strRef>
          </c:tx>
          <c:invertIfNegative val="0"/>
          <c:cat>
            <c:strRef>
              <c:f>'Figure 12-12'!$I$5:$K$5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12-12'!$I$10:$K$10</c:f>
              <c:numCache>
                <c:formatCode>0.00</c:formatCode>
                <c:ptCount val="3"/>
                <c:pt idx="0">
                  <c:v>9.7836596223635421</c:v>
                </c:pt>
                <c:pt idx="1">
                  <c:v>1.5683766404101507</c:v>
                </c:pt>
                <c:pt idx="2">
                  <c:v>4.0786307398510235</c:v>
                </c:pt>
              </c:numCache>
            </c:numRef>
          </c:val>
        </c:ser>
        <c:ser>
          <c:idx val="5"/>
          <c:order val="4"/>
          <c:tx>
            <c:strRef>
              <c:f>'Figure 12-12'!$B$11</c:f>
              <c:strCache>
                <c:ptCount val="1"/>
                <c:pt idx="0">
                  <c:v>250-500</c:v>
                </c:pt>
              </c:strCache>
            </c:strRef>
          </c:tx>
          <c:invertIfNegative val="0"/>
          <c:cat>
            <c:strRef>
              <c:f>'Figure 12-12'!$I$5:$K$5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12-12'!$I$11:$K$11</c:f>
              <c:numCache>
                <c:formatCode>0.00</c:formatCode>
                <c:ptCount val="3"/>
                <c:pt idx="0">
                  <c:v>9.8547530522737219</c:v>
                </c:pt>
                <c:pt idx="1">
                  <c:v>1.1137657421294078</c:v>
                </c:pt>
                <c:pt idx="2">
                  <c:v>3.8868541097439255</c:v>
                </c:pt>
              </c:numCache>
            </c:numRef>
          </c:val>
        </c:ser>
        <c:ser>
          <c:idx val="6"/>
          <c:order val="5"/>
          <c:tx>
            <c:strRef>
              <c:f>'Figure 12-12'!$B$12</c:f>
              <c:strCache>
                <c:ptCount val="1"/>
                <c:pt idx="0">
                  <c:v>100-250</c:v>
                </c:pt>
              </c:strCache>
            </c:strRef>
          </c:tx>
          <c:invertIfNegative val="0"/>
          <c:cat>
            <c:strRef>
              <c:f>'Figure 12-12'!$I$5:$K$5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12-12'!$I$12:$K$12</c:f>
              <c:numCache>
                <c:formatCode>0.00</c:formatCode>
                <c:ptCount val="3"/>
                <c:pt idx="0">
                  <c:v>9.8342513099260067</c:v>
                </c:pt>
                <c:pt idx="1">
                  <c:v>1.3263199818384006</c:v>
                </c:pt>
                <c:pt idx="2">
                  <c:v>4.3281645407853722</c:v>
                </c:pt>
              </c:numCache>
            </c:numRef>
          </c:val>
        </c:ser>
        <c:ser>
          <c:idx val="7"/>
          <c:order val="6"/>
          <c:tx>
            <c:strRef>
              <c:f>'Figure 12-12'!$B$13</c:f>
              <c:strCache>
                <c:ptCount val="1"/>
                <c:pt idx="0">
                  <c:v>Nonmetro areas</c:v>
                </c:pt>
              </c:strCache>
            </c:strRef>
          </c:tx>
          <c:invertIfNegative val="0"/>
          <c:cat>
            <c:strRef>
              <c:f>'Figure 12-12'!$I$5:$K$5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12-12'!$I$13:$K$13</c:f>
              <c:numCache>
                <c:formatCode>0.00</c:formatCode>
                <c:ptCount val="3"/>
                <c:pt idx="0">
                  <c:v>10.476255470807374</c:v>
                </c:pt>
                <c:pt idx="1">
                  <c:v>0.57678305915746775</c:v>
                </c:pt>
                <c:pt idx="2">
                  <c:v>4.1705578921992741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35744"/>
        <c:axId val="129137280"/>
      </c:barChart>
      <c:catAx>
        <c:axId val="12913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137280"/>
        <c:crosses val="autoZero"/>
        <c:auto val="1"/>
        <c:lblAlgn val="ctr"/>
        <c:lblOffset val="100"/>
        <c:noMultiLvlLbl val="0"/>
      </c:catAx>
      <c:valAx>
        <c:axId val="12913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Mode Share Percent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2913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12-13'!$A$4</c:f>
              <c:strCache>
                <c:ptCount val="1"/>
                <c:pt idx="0">
                  <c:v>5,000+</c:v>
                </c:pt>
              </c:strCache>
            </c:strRef>
          </c:tx>
          <c:invertIfNegative val="0"/>
          <c:cat>
            <c:strRef>
              <c:f>'Figure 12-13'!$H$2:$J$2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12-13'!$H$4:$J$4</c:f>
              <c:numCache>
                <c:formatCode>0.00</c:formatCode>
                <c:ptCount val="3"/>
                <c:pt idx="0">
                  <c:v>9.3611760989109261</c:v>
                </c:pt>
                <c:pt idx="1">
                  <c:v>10.961952594037964</c:v>
                </c:pt>
                <c:pt idx="2">
                  <c:v>4.4447712521578433</c:v>
                </c:pt>
              </c:numCache>
            </c:numRef>
          </c:val>
        </c:ser>
        <c:ser>
          <c:idx val="2"/>
          <c:order val="1"/>
          <c:tx>
            <c:strRef>
              <c:f>'Figure 12-13'!$A$5</c:f>
              <c:strCache>
                <c:ptCount val="1"/>
                <c:pt idx="0">
                  <c:v>2,500-5,000</c:v>
                </c:pt>
              </c:strCache>
            </c:strRef>
          </c:tx>
          <c:invertIfNegative val="0"/>
          <c:cat>
            <c:strRef>
              <c:f>'Figure 12-13'!$H$2:$J$2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12-13'!$H$5:$J$5</c:f>
              <c:numCache>
                <c:formatCode>0.00</c:formatCode>
                <c:ptCount val="3"/>
                <c:pt idx="0">
                  <c:v>9.388726856706997</c:v>
                </c:pt>
                <c:pt idx="1">
                  <c:v>3.9663762536808331</c:v>
                </c:pt>
                <c:pt idx="2">
                  <c:v>5.2977729437607515</c:v>
                </c:pt>
              </c:numCache>
            </c:numRef>
          </c:val>
        </c:ser>
        <c:ser>
          <c:idx val="3"/>
          <c:order val="2"/>
          <c:tx>
            <c:strRef>
              <c:f>'Figure 12-13'!$A$6</c:f>
              <c:strCache>
                <c:ptCount val="1"/>
                <c:pt idx="0">
                  <c:v>1,000-2,500</c:v>
                </c:pt>
              </c:strCache>
            </c:strRef>
          </c:tx>
          <c:invertIfNegative val="0"/>
          <c:cat>
            <c:strRef>
              <c:f>'Figure 12-13'!$H$2:$J$2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12-13'!$H$6:$J$6</c:f>
              <c:numCache>
                <c:formatCode>0.00</c:formatCode>
                <c:ptCount val="3"/>
                <c:pt idx="0">
                  <c:v>9.4411844641945457</c:v>
                </c:pt>
                <c:pt idx="1">
                  <c:v>2.1882208906849683</c:v>
                </c:pt>
                <c:pt idx="2">
                  <c:v>3.9821080678796132</c:v>
                </c:pt>
              </c:numCache>
            </c:numRef>
          </c:val>
        </c:ser>
        <c:ser>
          <c:idx val="4"/>
          <c:order val="3"/>
          <c:tx>
            <c:strRef>
              <c:f>'Figure 12-13'!$A$7</c:f>
              <c:strCache>
                <c:ptCount val="1"/>
                <c:pt idx="0">
                  <c:v>500-1,000</c:v>
                </c:pt>
              </c:strCache>
            </c:strRef>
          </c:tx>
          <c:invertIfNegative val="0"/>
          <c:cat>
            <c:strRef>
              <c:f>'Figure 12-13'!$H$2:$J$2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12-13'!$H$7:$J$7</c:f>
              <c:numCache>
                <c:formatCode>0.00</c:formatCode>
                <c:ptCount val="3"/>
                <c:pt idx="0">
                  <c:v>9.7836596223635421</c:v>
                </c:pt>
                <c:pt idx="1">
                  <c:v>1.5683766404101507</c:v>
                </c:pt>
                <c:pt idx="2">
                  <c:v>4.0786307398510235</c:v>
                </c:pt>
              </c:numCache>
            </c:numRef>
          </c:val>
        </c:ser>
        <c:ser>
          <c:idx val="5"/>
          <c:order val="4"/>
          <c:tx>
            <c:strRef>
              <c:f>'Figure 12-13'!$A$8</c:f>
              <c:strCache>
                <c:ptCount val="1"/>
                <c:pt idx="0">
                  <c:v>250-500</c:v>
                </c:pt>
              </c:strCache>
            </c:strRef>
          </c:tx>
          <c:invertIfNegative val="0"/>
          <c:cat>
            <c:strRef>
              <c:f>'Figure 12-13'!$H$2:$J$2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12-13'!$H$8:$J$8</c:f>
              <c:numCache>
                <c:formatCode>0.00</c:formatCode>
                <c:ptCount val="3"/>
                <c:pt idx="0">
                  <c:v>9.8547530522737219</c:v>
                </c:pt>
                <c:pt idx="1">
                  <c:v>1.1137657421294078</c:v>
                </c:pt>
                <c:pt idx="2">
                  <c:v>3.8868541097439255</c:v>
                </c:pt>
              </c:numCache>
            </c:numRef>
          </c:val>
        </c:ser>
        <c:ser>
          <c:idx val="6"/>
          <c:order val="5"/>
          <c:tx>
            <c:strRef>
              <c:f>'Figure 12-13'!$A$9</c:f>
              <c:strCache>
                <c:ptCount val="1"/>
                <c:pt idx="0">
                  <c:v>100-250</c:v>
                </c:pt>
              </c:strCache>
            </c:strRef>
          </c:tx>
          <c:invertIfNegative val="0"/>
          <c:cat>
            <c:strRef>
              <c:f>'Figure 12-13'!$H$2:$J$2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12-13'!$H$9:$J$9</c:f>
              <c:numCache>
                <c:formatCode>0.00</c:formatCode>
                <c:ptCount val="3"/>
                <c:pt idx="0">
                  <c:v>9.8342513099260067</c:v>
                </c:pt>
                <c:pt idx="1">
                  <c:v>1.3263199818384006</c:v>
                </c:pt>
                <c:pt idx="2">
                  <c:v>4.3281645407853722</c:v>
                </c:pt>
              </c:numCache>
            </c:numRef>
          </c:val>
        </c:ser>
        <c:ser>
          <c:idx val="7"/>
          <c:order val="6"/>
          <c:tx>
            <c:strRef>
              <c:f>'Figure 12-13'!$A$10</c:f>
              <c:strCache>
                <c:ptCount val="1"/>
                <c:pt idx="0">
                  <c:v>Nonmetro areas</c:v>
                </c:pt>
              </c:strCache>
            </c:strRef>
          </c:tx>
          <c:invertIfNegative val="0"/>
          <c:cat>
            <c:strRef>
              <c:f>'Figure 12-13'!$H$2:$J$2</c:f>
              <c:strCache>
                <c:ptCount val="3"/>
                <c:pt idx="0">
                  <c:v>Carpool</c:v>
                </c:pt>
                <c:pt idx="1">
                  <c:v>Transit</c:v>
                </c:pt>
                <c:pt idx="2">
                  <c:v>Work at home</c:v>
                </c:pt>
              </c:strCache>
            </c:strRef>
          </c:cat>
          <c:val>
            <c:numRef>
              <c:f>'Figure 12-13'!$H$10:$J$10</c:f>
              <c:numCache>
                <c:formatCode>0.00</c:formatCode>
                <c:ptCount val="3"/>
                <c:pt idx="0">
                  <c:v>10.476255470807374</c:v>
                </c:pt>
                <c:pt idx="1">
                  <c:v>0.57678305915746775</c:v>
                </c:pt>
                <c:pt idx="2">
                  <c:v>4.1705578921992741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88544"/>
        <c:axId val="129390080"/>
      </c:barChart>
      <c:catAx>
        <c:axId val="1293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390080"/>
        <c:crosses val="autoZero"/>
        <c:auto val="1"/>
        <c:lblAlgn val="ctr"/>
        <c:lblOffset val="100"/>
        <c:noMultiLvlLbl val="0"/>
      </c:catAx>
      <c:valAx>
        <c:axId val="12939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Mode Share Percent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29388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12-13'!$B$14</c:f>
              <c:strCache>
                <c:ptCount val="1"/>
                <c:pt idx="0">
                  <c:v>2000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5.0925337632079971E-17"/>
                  <c:y val="1.3452914798206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12-13'!$A$15:$A$22</c:f>
              <c:strCache>
                <c:ptCount val="8"/>
                <c:pt idx="0">
                  <c:v>Metro area</c:v>
                </c:pt>
                <c:pt idx="1">
                  <c:v>5,000+</c:v>
                </c:pt>
                <c:pt idx="2">
                  <c:v>2,500-5,000</c:v>
                </c:pt>
                <c:pt idx="3">
                  <c:v>1,000-2,500</c:v>
                </c:pt>
                <c:pt idx="4">
                  <c:v>500-1,000</c:v>
                </c:pt>
                <c:pt idx="5">
                  <c:v>250-500</c:v>
                </c:pt>
                <c:pt idx="6">
                  <c:v>100-250</c:v>
                </c:pt>
                <c:pt idx="7">
                  <c:v>Nonmetro area</c:v>
                </c:pt>
              </c:strCache>
            </c:strRef>
          </c:cat>
          <c:val>
            <c:numRef>
              <c:f>'Figure 12-13'!$B$15:$B$22</c:f>
              <c:numCache>
                <c:formatCode>General</c:formatCode>
                <c:ptCount val="8"/>
                <c:pt idx="0">
                  <c:v>11.9</c:v>
                </c:pt>
                <c:pt idx="1">
                  <c:v>11.6</c:v>
                </c:pt>
                <c:pt idx="2">
                  <c:v>12.5</c:v>
                </c:pt>
                <c:pt idx="3">
                  <c:v>11.7</c:v>
                </c:pt>
                <c:pt idx="4">
                  <c:v>12.3</c:v>
                </c:pt>
                <c:pt idx="5">
                  <c:v>12.2</c:v>
                </c:pt>
                <c:pt idx="6">
                  <c:v>11.9</c:v>
                </c:pt>
                <c:pt idx="7">
                  <c:v>13.5</c:v>
                </c:pt>
              </c:numCache>
            </c:numRef>
          </c:val>
        </c:ser>
        <c:ser>
          <c:idx val="1"/>
          <c:order val="1"/>
          <c:tx>
            <c:strRef>
              <c:f>'Figure 12-13'!$C$14</c:f>
              <c:strCache>
                <c:ptCount val="1"/>
                <c:pt idx="0">
                  <c:v>2010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666666666666666E-2"/>
                  <c:y val="-4.4843049327354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11111111111112E-2"/>
                  <c:y val="-4.4843049327354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3333333333332E-3"/>
                  <c:y val="4.4843049327354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666666666666767E-2"/>
                  <c:y val="8.9686098654708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12-13'!$A$15:$A$22</c:f>
              <c:strCache>
                <c:ptCount val="8"/>
                <c:pt idx="0">
                  <c:v>Metro area</c:v>
                </c:pt>
                <c:pt idx="1">
                  <c:v>5,000+</c:v>
                </c:pt>
                <c:pt idx="2">
                  <c:v>2,500-5,000</c:v>
                </c:pt>
                <c:pt idx="3">
                  <c:v>1,000-2,500</c:v>
                </c:pt>
                <c:pt idx="4">
                  <c:v>500-1,000</c:v>
                </c:pt>
                <c:pt idx="5">
                  <c:v>250-500</c:v>
                </c:pt>
                <c:pt idx="6">
                  <c:v>100-250</c:v>
                </c:pt>
                <c:pt idx="7">
                  <c:v>Nonmetro area</c:v>
                </c:pt>
              </c:strCache>
            </c:strRef>
          </c:cat>
          <c:val>
            <c:numRef>
              <c:f>'Figure 12-13'!$C$15:$C$22</c:f>
              <c:numCache>
                <c:formatCode>General</c:formatCode>
                <c:ptCount val="8"/>
                <c:pt idx="0">
                  <c:v>9.5</c:v>
                </c:pt>
                <c:pt idx="1">
                  <c:v>9.4</c:v>
                </c:pt>
                <c:pt idx="2">
                  <c:v>9.4</c:v>
                </c:pt>
                <c:pt idx="3">
                  <c:v>9.4</c:v>
                </c:pt>
                <c:pt idx="4">
                  <c:v>9.8000000000000007</c:v>
                </c:pt>
                <c:pt idx="5">
                  <c:v>9.9</c:v>
                </c:pt>
                <c:pt idx="6">
                  <c:v>9.8000000000000007</c:v>
                </c:pt>
                <c:pt idx="7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08000"/>
        <c:axId val="129422080"/>
      </c:barChart>
      <c:catAx>
        <c:axId val="12940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422080"/>
        <c:crosses val="autoZero"/>
        <c:auto val="1"/>
        <c:lblAlgn val="ctr"/>
        <c:lblOffset val="100"/>
        <c:noMultiLvlLbl val="0"/>
      </c:catAx>
      <c:valAx>
        <c:axId val="129422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Mode Share Percent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940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68657797085708E-2"/>
          <c:y val="4.1234996961520984E-2"/>
          <c:w val="0.87804398588107524"/>
          <c:h val="0.75106756185308032"/>
        </c:manualLayout>
      </c:layout>
      <c:lineChart>
        <c:grouping val="standard"/>
        <c:varyColors val="0"/>
        <c:ser>
          <c:idx val="0"/>
          <c:order val="0"/>
          <c:tx>
            <c:strRef>
              <c:f>'Figure 12-14'!$J$2</c:f>
              <c:strCache>
                <c:ptCount val="1"/>
                <c:pt idx="0">
                  <c:v>2-person carpool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'Figure 12-14'!$K$1:$P$1</c:f>
              <c:strCache>
                <c:ptCount val="6"/>
                <c:pt idx="0">
                  <c:v>&lt;5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20+</c:v>
                </c:pt>
                <c:pt idx="5">
                  <c:v>Native born</c:v>
                </c:pt>
              </c:strCache>
            </c:strRef>
          </c:cat>
          <c:val>
            <c:numRef>
              <c:f>'Figure 12-14'!$K$2:$P$2</c:f>
              <c:numCache>
                <c:formatCode>General</c:formatCode>
                <c:ptCount val="6"/>
                <c:pt idx="0">
                  <c:v>12.381696042673212</c:v>
                </c:pt>
                <c:pt idx="1">
                  <c:v>12.595469193389421</c:v>
                </c:pt>
                <c:pt idx="2">
                  <c:v>11.791586755749689</c:v>
                </c:pt>
                <c:pt idx="3">
                  <c:v>10.271026599772814</c:v>
                </c:pt>
                <c:pt idx="4">
                  <c:v>8.8166435338433473</c:v>
                </c:pt>
                <c:pt idx="5">
                  <c:v>6.870522516080996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12-14'!$J$3</c:f>
              <c:strCache>
                <c:ptCount val="1"/>
                <c:pt idx="0">
                  <c:v>3-person carpool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'Figure 12-14'!$K$1:$P$1</c:f>
              <c:strCache>
                <c:ptCount val="6"/>
                <c:pt idx="0">
                  <c:v>&lt;5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20+</c:v>
                </c:pt>
                <c:pt idx="5">
                  <c:v>Native born</c:v>
                </c:pt>
              </c:strCache>
            </c:strRef>
          </c:cat>
          <c:val>
            <c:numRef>
              <c:f>'Figure 12-14'!$K$3:$P$3</c:f>
              <c:numCache>
                <c:formatCode>General</c:formatCode>
                <c:ptCount val="6"/>
                <c:pt idx="0">
                  <c:v>4.0010116494440124</c:v>
                </c:pt>
                <c:pt idx="1">
                  <c:v>3.3166543493542582</c:v>
                </c:pt>
                <c:pt idx="2">
                  <c:v>2.6625952294509863</c:v>
                </c:pt>
                <c:pt idx="3">
                  <c:v>2.1971731825066265</c:v>
                </c:pt>
                <c:pt idx="4">
                  <c:v>1.696396358671854</c:v>
                </c:pt>
                <c:pt idx="5">
                  <c:v>1.0250402699553109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12-14'!$J$4</c:f>
              <c:strCache>
                <c:ptCount val="1"/>
                <c:pt idx="0">
                  <c:v>4-person carpool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'Figure 12-14'!$K$1:$P$1</c:f>
              <c:strCache>
                <c:ptCount val="6"/>
                <c:pt idx="0">
                  <c:v>&lt;5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20+</c:v>
                </c:pt>
                <c:pt idx="5">
                  <c:v>Native born</c:v>
                </c:pt>
              </c:strCache>
            </c:strRef>
          </c:cat>
          <c:val>
            <c:numRef>
              <c:f>'Figure 12-14'!$K$4:$P$4</c:f>
              <c:numCache>
                <c:formatCode>General</c:formatCode>
                <c:ptCount val="6"/>
                <c:pt idx="0">
                  <c:v>1.6319479601866422</c:v>
                </c:pt>
                <c:pt idx="1">
                  <c:v>1.3898618797321178</c:v>
                </c:pt>
                <c:pt idx="2">
                  <c:v>1.0532539378977801</c:v>
                </c:pt>
                <c:pt idx="3">
                  <c:v>0.88070333207118523</c:v>
                </c:pt>
                <c:pt idx="4">
                  <c:v>0.63702174304723669</c:v>
                </c:pt>
                <c:pt idx="5">
                  <c:v>0.34849004024946728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12-14'!$J$5</c:f>
              <c:strCache>
                <c:ptCount val="1"/>
                <c:pt idx="0">
                  <c:v>5- or 6-person carpool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diamond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'Figure 12-14'!$K$1:$P$1</c:f>
              <c:strCache>
                <c:ptCount val="6"/>
                <c:pt idx="0">
                  <c:v>&lt;5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20+</c:v>
                </c:pt>
                <c:pt idx="5">
                  <c:v>Native born</c:v>
                </c:pt>
              </c:strCache>
            </c:strRef>
          </c:cat>
          <c:val>
            <c:numRef>
              <c:f>'Figure 12-14'!$K$5:$P$5</c:f>
              <c:numCache>
                <c:formatCode>General</c:formatCode>
                <c:ptCount val="6"/>
                <c:pt idx="0">
                  <c:v>0.95465573189167396</c:v>
                </c:pt>
                <c:pt idx="1">
                  <c:v>0.82021875306304193</c:v>
                </c:pt>
                <c:pt idx="2">
                  <c:v>0.67194076836026984</c:v>
                </c:pt>
                <c:pt idx="3">
                  <c:v>0.53498319765240443</c:v>
                </c:pt>
                <c:pt idx="4">
                  <c:v>0.35350952044551398</c:v>
                </c:pt>
                <c:pt idx="5">
                  <c:v>0.17202614657845161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12-14'!$J$6</c:f>
              <c:strCache>
                <c:ptCount val="1"/>
                <c:pt idx="0">
                  <c:v>7-person+ carpool</c:v>
                </c:pt>
              </c:strCache>
            </c:strRef>
          </c:tx>
          <c:cat>
            <c:strRef>
              <c:f>'Figure 12-14'!$K$1:$P$1</c:f>
              <c:strCache>
                <c:ptCount val="6"/>
                <c:pt idx="0">
                  <c:v>&lt;5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20+</c:v>
                </c:pt>
                <c:pt idx="5">
                  <c:v>Native born</c:v>
                </c:pt>
              </c:strCache>
            </c:strRef>
          </c:cat>
          <c:val>
            <c:numRef>
              <c:f>'Figure 12-14'!$K$6:$P$6</c:f>
              <c:numCache>
                <c:formatCode>General</c:formatCode>
                <c:ptCount val="6"/>
                <c:pt idx="0">
                  <c:v>0.60221439805310539</c:v>
                </c:pt>
                <c:pt idx="1">
                  <c:v>0.46819818265020857</c:v>
                </c:pt>
                <c:pt idx="2">
                  <c:v>0.31179660225069206</c:v>
                </c:pt>
                <c:pt idx="3">
                  <c:v>0.29072794396062102</c:v>
                </c:pt>
                <c:pt idx="4">
                  <c:v>0.24503862352459957</c:v>
                </c:pt>
                <c:pt idx="5">
                  <c:v>0.16579250421689515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81568"/>
        <c:axId val="130783488"/>
      </c:lineChart>
      <c:catAx>
        <c:axId val="13078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in U.S.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783488"/>
        <c:crosses val="autoZero"/>
        <c:auto val="1"/>
        <c:lblAlgn val="ctr"/>
        <c:lblOffset val="100"/>
        <c:noMultiLvlLbl val="0"/>
      </c:catAx>
      <c:valAx>
        <c:axId val="130783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Mode Share Percent</a:t>
                </a:r>
              </a:p>
            </c:rich>
          </c:tx>
          <c:layout>
            <c:manualLayout>
              <c:xMode val="edge"/>
              <c:yMode val="edge"/>
              <c:x val="1.3793103448275862E-2"/>
              <c:y val="0.145582588693267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078156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710236220472439"/>
          <c:y val="0.33600007864185516"/>
          <c:w val="0.59094361480676971"/>
          <c:h val="0.203075289746085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84865713538074"/>
          <c:y val="5.0351563197457462E-2"/>
          <c:w val="0.77091871446582771"/>
          <c:h val="0.62968277790341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12-2'!$B$20</c:f>
              <c:strCache>
                <c:ptCount val="1"/>
                <c:pt idx="0">
                  <c:v>NET CHANGE 2000-2010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084592145015106E-2"/>
                  <c:y val="2.6109660574412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2326283987915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5665796344647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2.6109660574412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12-2'!$A$21:$A$30</c:f>
              <c:strCache>
                <c:ptCount val="10"/>
                <c:pt idx="0">
                  <c:v>Total Workers</c:v>
                </c:pt>
                <c:pt idx="1">
                  <c:v>Drive Alone</c:v>
                </c:pt>
                <c:pt idx="2">
                  <c:v>Carpool</c:v>
                </c:pt>
                <c:pt idx="3">
                  <c:v>Transit</c:v>
                </c:pt>
                <c:pt idx="4">
                  <c:v>Taxi</c:v>
                </c:pt>
                <c:pt idx="5">
                  <c:v>Motorcycle</c:v>
                </c:pt>
                <c:pt idx="6">
                  <c:v>Bicycle</c:v>
                </c:pt>
                <c:pt idx="7">
                  <c:v>Other</c:v>
                </c:pt>
                <c:pt idx="8">
                  <c:v>Walk</c:v>
                </c:pt>
                <c:pt idx="9">
                  <c:v>Work at Home</c:v>
                </c:pt>
              </c:strCache>
            </c:strRef>
          </c:cat>
          <c:val>
            <c:numRef>
              <c:f>'Figure 12-2'!$B$21:$B$30</c:f>
              <c:numCache>
                <c:formatCode>General</c:formatCode>
                <c:ptCount val="10"/>
                <c:pt idx="0">
                  <c:v>8662</c:v>
                </c:pt>
                <c:pt idx="1">
                  <c:v>7756</c:v>
                </c:pt>
                <c:pt idx="2">
                  <c:v>-2368</c:v>
                </c:pt>
                <c:pt idx="3">
                  <c:v>900</c:v>
                </c:pt>
                <c:pt idx="4">
                  <c:v>-49</c:v>
                </c:pt>
                <c:pt idx="5">
                  <c:v>125</c:v>
                </c:pt>
                <c:pt idx="6">
                  <c:v>243</c:v>
                </c:pt>
                <c:pt idx="7">
                  <c:v>277</c:v>
                </c:pt>
                <c:pt idx="8">
                  <c:v>38</c:v>
                </c:pt>
                <c:pt idx="9">
                  <c:v>1740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78048"/>
        <c:axId val="126179584"/>
      </c:barChart>
      <c:catAx>
        <c:axId val="12617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26179584"/>
        <c:crosses val="autoZero"/>
        <c:auto val="1"/>
        <c:lblAlgn val="ctr"/>
        <c:lblOffset val="100"/>
        <c:noMultiLvlLbl val="0"/>
      </c:catAx>
      <c:valAx>
        <c:axId val="126179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Workers</a:t>
                </a:r>
              </a:p>
            </c:rich>
          </c:tx>
          <c:layout>
            <c:manualLayout>
              <c:xMode val="edge"/>
              <c:yMode val="edge"/>
              <c:x val="3.3232628398791542E-2"/>
              <c:y val="0.2735393790061956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2617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69858509065673E-2"/>
          <c:y val="6.3916272667959628E-2"/>
          <c:w val="0.88428952846411424"/>
          <c:h val="0.73442669836531504"/>
        </c:manualLayout>
      </c:layout>
      <c:lineChart>
        <c:grouping val="standard"/>
        <c:varyColors val="0"/>
        <c:ser>
          <c:idx val="0"/>
          <c:order val="0"/>
          <c:tx>
            <c:strRef>
              <c:f>'Figure 12-3'!$F$2</c:f>
              <c:strCache>
                <c:ptCount val="1"/>
                <c:pt idx="0">
                  <c:v>1990</c:v>
                </c:pt>
              </c:strCache>
            </c:strRef>
          </c:tx>
          <c:marker>
            <c:symbol val="none"/>
          </c:marker>
          <c:cat>
            <c:strRef>
              <c:f>'Figure 12-3'!$E$3:$E$52</c:f>
              <c:strCache>
                <c:ptCount val="50"/>
                <c:pt idx="0">
                  <c:v>NY</c:v>
                </c:pt>
                <c:pt idx="1">
                  <c:v>HI</c:v>
                </c:pt>
                <c:pt idx="2">
                  <c:v>AK</c:v>
                </c:pt>
                <c:pt idx="3">
                  <c:v>MD</c:v>
                </c:pt>
                <c:pt idx="4">
                  <c:v>IL</c:v>
                </c:pt>
                <c:pt idx="5">
                  <c:v>ND</c:v>
                </c:pt>
                <c:pt idx="6">
                  <c:v>PA</c:v>
                </c:pt>
                <c:pt idx="7">
                  <c:v>CA</c:v>
                </c:pt>
                <c:pt idx="8">
                  <c:v>NJ</c:v>
                </c:pt>
                <c:pt idx="9">
                  <c:v>MT</c:v>
                </c:pt>
                <c:pt idx="10">
                  <c:v>SD</c:v>
                </c:pt>
                <c:pt idx="11">
                  <c:v>MA</c:v>
                </c:pt>
                <c:pt idx="12">
                  <c:v>VT</c:v>
                </c:pt>
                <c:pt idx="13">
                  <c:v>VA</c:v>
                </c:pt>
                <c:pt idx="14">
                  <c:v>OR</c:v>
                </c:pt>
                <c:pt idx="15">
                  <c:v>NV</c:v>
                </c:pt>
                <c:pt idx="16">
                  <c:v>IA</c:v>
                </c:pt>
                <c:pt idx="17">
                  <c:v>AZ</c:v>
                </c:pt>
                <c:pt idx="18">
                  <c:v>WY</c:v>
                </c:pt>
                <c:pt idx="19">
                  <c:v>MN</c:v>
                </c:pt>
                <c:pt idx="20">
                  <c:v>WA</c:v>
                </c:pt>
                <c:pt idx="21">
                  <c:v>UT</c:v>
                </c:pt>
                <c:pt idx="22">
                  <c:v>ME</c:v>
                </c:pt>
                <c:pt idx="23">
                  <c:v>CO</c:v>
                </c:pt>
                <c:pt idx="24">
                  <c:v>WI</c:v>
                </c:pt>
                <c:pt idx="25">
                  <c:v>NM</c:v>
                </c:pt>
                <c:pt idx="26">
                  <c:v>WV</c:v>
                </c:pt>
                <c:pt idx="27">
                  <c:v>ID</c:v>
                </c:pt>
                <c:pt idx="28">
                  <c:v>LA</c:v>
                </c:pt>
                <c:pt idx="29">
                  <c:v>SC</c:v>
                </c:pt>
                <c:pt idx="30">
                  <c:v>MS</c:v>
                </c:pt>
                <c:pt idx="31">
                  <c:v>NE</c:v>
                </c:pt>
                <c:pt idx="32">
                  <c:v>KY</c:v>
                </c:pt>
                <c:pt idx="33">
                  <c:v>TX</c:v>
                </c:pt>
                <c:pt idx="34">
                  <c:v>GA</c:v>
                </c:pt>
                <c:pt idx="35">
                  <c:v>NC</c:v>
                </c:pt>
                <c:pt idx="36">
                  <c:v>FL</c:v>
                </c:pt>
                <c:pt idx="37">
                  <c:v>DE</c:v>
                </c:pt>
                <c:pt idx="38">
                  <c:v>AR</c:v>
                </c:pt>
                <c:pt idx="39">
                  <c:v>MO</c:v>
                </c:pt>
                <c:pt idx="40">
                  <c:v>CT</c:v>
                </c:pt>
                <c:pt idx="41">
                  <c:v>RI</c:v>
                </c:pt>
                <c:pt idx="42">
                  <c:v>NH</c:v>
                </c:pt>
                <c:pt idx="43">
                  <c:v>OK</c:v>
                </c:pt>
                <c:pt idx="44">
                  <c:v>TN</c:v>
                </c:pt>
                <c:pt idx="45">
                  <c:v>KS</c:v>
                </c:pt>
                <c:pt idx="46">
                  <c:v>IN</c:v>
                </c:pt>
                <c:pt idx="47">
                  <c:v>AL</c:v>
                </c:pt>
                <c:pt idx="48">
                  <c:v>OH</c:v>
                </c:pt>
                <c:pt idx="49">
                  <c:v>MI</c:v>
                </c:pt>
              </c:strCache>
            </c:strRef>
          </c:cat>
          <c:val>
            <c:numRef>
              <c:f>'Figure 12-3'!$F$3:$F$52</c:f>
              <c:numCache>
                <c:formatCode>0.0</c:formatCode>
                <c:ptCount val="50"/>
                <c:pt idx="0">
                  <c:v>54.263070162772536</c:v>
                </c:pt>
                <c:pt idx="1">
                  <c:v>60.501263727070182</c:v>
                </c:pt>
                <c:pt idx="2">
                  <c:v>62.544879644829976</c:v>
                </c:pt>
                <c:pt idx="3">
                  <c:v>69.8031631501308</c:v>
                </c:pt>
                <c:pt idx="4">
                  <c:v>69.920157506123147</c:v>
                </c:pt>
                <c:pt idx="5">
                  <c:v>71.383896330412739</c:v>
                </c:pt>
                <c:pt idx="6">
                  <c:v>71.396611003617707</c:v>
                </c:pt>
                <c:pt idx="7">
                  <c:v>71.607338462366172</c:v>
                </c:pt>
                <c:pt idx="8">
                  <c:v>71.630038051934022</c:v>
                </c:pt>
                <c:pt idx="9">
                  <c:v>71.702311675219946</c:v>
                </c:pt>
                <c:pt idx="10">
                  <c:v>72.033987202349735</c:v>
                </c:pt>
                <c:pt idx="11">
                  <c:v>72.092540124594152</c:v>
                </c:pt>
                <c:pt idx="12">
                  <c:v>72.194099687460479</c:v>
                </c:pt>
                <c:pt idx="13">
                  <c:v>72.483060881679435</c:v>
                </c:pt>
                <c:pt idx="14">
                  <c:v>73.324579629100398</c:v>
                </c:pt>
                <c:pt idx="15">
                  <c:v>73.364935024123028</c:v>
                </c:pt>
                <c:pt idx="16">
                  <c:v>73.440695760568317</c:v>
                </c:pt>
                <c:pt idx="17">
                  <c:v>73.617209503412468</c:v>
                </c:pt>
                <c:pt idx="18">
                  <c:v>73.751523702573252</c:v>
                </c:pt>
                <c:pt idx="19">
                  <c:v>73.794165373855861</c:v>
                </c:pt>
                <c:pt idx="20">
                  <c:v>73.865336961591481</c:v>
                </c:pt>
                <c:pt idx="21">
                  <c:v>73.900018569696442</c:v>
                </c:pt>
                <c:pt idx="22">
                  <c:v>74.288602042800363</c:v>
                </c:pt>
                <c:pt idx="23">
                  <c:v>74.301287375415285</c:v>
                </c:pt>
                <c:pt idx="24">
                  <c:v>74.511542155968598</c:v>
                </c:pt>
                <c:pt idx="25">
                  <c:v>74.619157051813588</c:v>
                </c:pt>
                <c:pt idx="26">
                  <c:v>74.819764054762601</c:v>
                </c:pt>
                <c:pt idx="27">
                  <c:v>74.835359532132969</c:v>
                </c:pt>
                <c:pt idx="28">
                  <c:v>75.308168610127055</c:v>
                </c:pt>
                <c:pt idx="29">
                  <c:v>75.454241008680256</c:v>
                </c:pt>
                <c:pt idx="30">
                  <c:v>75.623678276754987</c:v>
                </c:pt>
                <c:pt idx="31">
                  <c:v>76.148551449195892</c:v>
                </c:pt>
                <c:pt idx="32">
                  <c:v>76.328773317681225</c:v>
                </c:pt>
                <c:pt idx="33">
                  <c:v>76.489191821758581</c:v>
                </c:pt>
                <c:pt idx="34">
                  <c:v>76.568193399869244</c:v>
                </c:pt>
                <c:pt idx="35">
                  <c:v>76.594290347376642</c:v>
                </c:pt>
                <c:pt idx="36">
                  <c:v>77.108603194918174</c:v>
                </c:pt>
                <c:pt idx="37">
                  <c:v>77.242417531111016</c:v>
                </c:pt>
                <c:pt idx="38">
                  <c:v>77.336474119865031</c:v>
                </c:pt>
                <c:pt idx="39">
                  <c:v>77.417794063984559</c:v>
                </c:pt>
                <c:pt idx="40">
                  <c:v>77.733497784805209</c:v>
                </c:pt>
                <c:pt idx="41">
                  <c:v>78.084491823036799</c:v>
                </c:pt>
                <c:pt idx="42">
                  <c:v>78.243135676831002</c:v>
                </c:pt>
                <c:pt idx="43">
                  <c:v>78.502813718313831</c:v>
                </c:pt>
                <c:pt idx="44">
                  <c:v>78.730971358344021</c:v>
                </c:pt>
                <c:pt idx="45">
                  <c:v>78.764151591568975</c:v>
                </c:pt>
                <c:pt idx="46">
                  <c:v>78.859237579729609</c:v>
                </c:pt>
                <c:pt idx="47">
                  <c:v>79.189012599764453</c:v>
                </c:pt>
                <c:pt idx="48">
                  <c:v>80.298954927573789</c:v>
                </c:pt>
                <c:pt idx="49">
                  <c:v>81.512898163165175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12-3'!$G$2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cat>
            <c:strRef>
              <c:f>'Figure 12-3'!$E$3:$E$52</c:f>
              <c:strCache>
                <c:ptCount val="50"/>
                <c:pt idx="0">
                  <c:v>NY</c:v>
                </c:pt>
                <c:pt idx="1">
                  <c:v>HI</c:v>
                </c:pt>
                <c:pt idx="2">
                  <c:v>AK</c:v>
                </c:pt>
                <c:pt idx="3">
                  <c:v>MD</c:v>
                </c:pt>
                <c:pt idx="4">
                  <c:v>IL</c:v>
                </c:pt>
                <c:pt idx="5">
                  <c:v>ND</c:v>
                </c:pt>
                <c:pt idx="6">
                  <c:v>PA</c:v>
                </c:pt>
                <c:pt idx="7">
                  <c:v>CA</c:v>
                </c:pt>
                <c:pt idx="8">
                  <c:v>NJ</c:v>
                </c:pt>
                <c:pt idx="9">
                  <c:v>MT</c:v>
                </c:pt>
                <c:pt idx="10">
                  <c:v>SD</c:v>
                </c:pt>
                <c:pt idx="11">
                  <c:v>MA</c:v>
                </c:pt>
                <c:pt idx="12">
                  <c:v>VT</c:v>
                </c:pt>
                <c:pt idx="13">
                  <c:v>VA</c:v>
                </c:pt>
                <c:pt idx="14">
                  <c:v>OR</c:v>
                </c:pt>
                <c:pt idx="15">
                  <c:v>NV</c:v>
                </c:pt>
                <c:pt idx="16">
                  <c:v>IA</c:v>
                </c:pt>
                <c:pt idx="17">
                  <c:v>AZ</c:v>
                </c:pt>
                <c:pt idx="18">
                  <c:v>WY</c:v>
                </c:pt>
                <c:pt idx="19">
                  <c:v>MN</c:v>
                </c:pt>
                <c:pt idx="20">
                  <c:v>WA</c:v>
                </c:pt>
                <c:pt idx="21">
                  <c:v>UT</c:v>
                </c:pt>
                <c:pt idx="22">
                  <c:v>ME</c:v>
                </c:pt>
                <c:pt idx="23">
                  <c:v>CO</c:v>
                </c:pt>
                <c:pt idx="24">
                  <c:v>WI</c:v>
                </c:pt>
                <c:pt idx="25">
                  <c:v>NM</c:v>
                </c:pt>
                <c:pt idx="26">
                  <c:v>WV</c:v>
                </c:pt>
                <c:pt idx="27">
                  <c:v>ID</c:v>
                </c:pt>
                <c:pt idx="28">
                  <c:v>LA</c:v>
                </c:pt>
                <c:pt idx="29">
                  <c:v>SC</c:v>
                </c:pt>
                <c:pt idx="30">
                  <c:v>MS</c:v>
                </c:pt>
                <c:pt idx="31">
                  <c:v>NE</c:v>
                </c:pt>
                <c:pt idx="32">
                  <c:v>KY</c:v>
                </c:pt>
                <c:pt idx="33">
                  <c:v>TX</c:v>
                </c:pt>
                <c:pt idx="34">
                  <c:v>GA</c:v>
                </c:pt>
                <c:pt idx="35">
                  <c:v>NC</c:v>
                </c:pt>
                <c:pt idx="36">
                  <c:v>FL</c:v>
                </c:pt>
                <c:pt idx="37">
                  <c:v>DE</c:v>
                </c:pt>
                <c:pt idx="38">
                  <c:v>AR</c:v>
                </c:pt>
                <c:pt idx="39">
                  <c:v>MO</c:v>
                </c:pt>
                <c:pt idx="40">
                  <c:v>CT</c:v>
                </c:pt>
                <c:pt idx="41">
                  <c:v>RI</c:v>
                </c:pt>
                <c:pt idx="42">
                  <c:v>NH</c:v>
                </c:pt>
                <c:pt idx="43">
                  <c:v>OK</c:v>
                </c:pt>
                <c:pt idx="44">
                  <c:v>TN</c:v>
                </c:pt>
                <c:pt idx="45">
                  <c:v>KS</c:v>
                </c:pt>
                <c:pt idx="46">
                  <c:v>IN</c:v>
                </c:pt>
                <c:pt idx="47">
                  <c:v>AL</c:v>
                </c:pt>
                <c:pt idx="48">
                  <c:v>OH</c:v>
                </c:pt>
                <c:pt idx="49">
                  <c:v>MI</c:v>
                </c:pt>
              </c:strCache>
            </c:strRef>
          </c:cat>
          <c:val>
            <c:numRef>
              <c:f>'Figure 12-3'!$G$3:$G$52</c:f>
              <c:numCache>
                <c:formatCode>0.0</c:formatCode>
                <c:ptCount val="50"/>
                <c:pt idx="0">
                  <c:v>56.261876034776783</c:v>
                </c:pt>
                <c:pt idx="1">
                  <c:v>63.910759756656262</c:v>
                </c:pt>
                <c:pt idx="2">
                  <c:v>66.471780507025187</c:v>
                </c:pt>
                <c:pt idx="3">
                  <c:v>73.73303699930932</c:v>
                </c:pt>
                <c:pt idx="4">
                  <c:v>73.225478185456296</c:v>
                </c:pt>
                <c:pt idx="5">
                  <c:v>77.712602627386289</c:v>
                </c:pt>
                <c:pt idx="6">
                  <c:v>76.450652240308358</c:v>
                </c:pt>
                <c:pt idx="7">
                  <c:v>71.822586790158596</c:v>
                </c:pt>
                <c:pt idx="8">
                  <c:v>72.961482889037427</c:v>
                </c:pt>
                <c:pt idx="9">
                  <c:v>73.875482934155144</c:v>
                </c:pt>
                <c:pt idx="10">
                  <c:v>77.34564522015414</c:v>
                </c:pt>
                <c:pt idx="11">
                  <c:v>73.811740674743788</c:v>
                </c:pt>
                <c:pt idx="12">
                  <c:v>75.163145084482693</c:v>
                </c:pt>
                <c:pt idx="13">
                  <c:v>77.141092876713898</c:v>
                </c:pt>
                <c:pt idx="14">
                  <c:v>73.164549531715807</c:v>
                </c:pt>
                <c:pt idx="15">
                  <c:v>74.458568712729715</c:v>
                </c:pt>
                <c:pt idx="16">
                  <c:v>78.584642558017862</c:v>
                </c:pt>
                <c:pt idx="17">
                  <c:v>74.138423222998611</c:v>
                </c:pt>
                <c:pt idx="18">
                  <c:v>75.365394960155797</c:v>
                </c:pt>
                <c:pt idx="19">
                  <c:v>77.575521981924069</c:v>
                </c:pt>
                <c:pt idx="20">
                  <c:v>73.266860026587892</c:v>
                </c:pt>
                <c:pt idx="21">
                  <c:v>75.464197401772552</c:v>
                </c:pt>
                <c:pt idx="22">
                  <c:v>78.569733265706887</c:v>
                </c:pt>
                <c:pt idx="23">
                  <c:v>75.124770375967429</c:v>
                </c:pt>
                <c:pt idx="24">
                  <c:v>79.489680024261304</c:v>
                </c:pt>
                <c:pt idx="25">
                  <c:v>75.764545027049024</c:v>
                </c:pt>
                <c:pt idx="26">
                  <c:v>80.261131365007401</c:v>
                </c:pt>
                <c:pt idx="27">
                  <c:v>77.017223461037844</c:v>
                </c:pt>
                <c:pt idx="28">
                  <c:v>78.104723118941678</c:v>
                </c:pt>
                <c:pt idx="29">
                  <c:v>79.394548124515552</c:v>
                </c:pt>
                <c:pt idx="30">
                  <c:v>79.41686323895</c:v>
                </c:pt>
                <c:pt idx="31">
                  <c:v>80.014017455396669</c:v>
                </c:pt>
                <c:pt idx="32">
                  <c:v>80.205788409374463</c:v>
                </c:pt>
                <c:pt idx="33">
                  <c:v>77.699138719408154</c:v>
                </c:pt>
                <c:pt idx="34">
                  <c:v>77.460542584630616</c:v>
                </c:pt>
                <c:pt idx="35">
                  <c:v>79.386300336158499</c:v>
                </c:pt>
                <c:pt idx="36">
                  <c:v>78.804552942851757</c:v>
                </c:pt>
                <c:pt idx="37">
                  <c:v>79.184335379419409</c:v>
                </c:pt>
                <c:pt idx="38">
                  <c:v>79.925196168264662</c:v>
                </c:pt>
                <c:pt idx="39">
                  <c:v>80.481467282496908</c:v>
                </c:pt>
                <c:pt idx="40">
                  <c:v>80.002535313071547</c:v>
                </c:pt>
                <c:pt idx="41">
                  <c:v>80.121815829946726</c:v>
                </c:pt>
                <c:pt idx="42">
                  <c:v>81.752523235692536</c:v>
                </c:pt>
                <c:pt idx="43">
                  <c:v>79.992037885636506</c:v>
                </c:pt>
                <c:pt idx="44">
                  <c:v>81.743573566187649</c:v>
                </c:pt>
                <c:pt idx="45">
                  <c:v>81.481427818656144</c:v>
                </c:pt>
                <c:pt idx="46">
                  <c:v>81.76936671737765</c:v>
                </c:pt>
                <c:pt idx="47">
                  <c:v>82.98990205195652</c:v>
                </c:pt>
                <c:pt idx="48">
                  <c:v>82.751904756700981</c:v>
                </c:pt>
                <c:pt idx="49">
                  <c:v>83.176774942669894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12-3'!$H$2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'Figure 12-3'!$E$3:$E$52</c:f>
              <c:strCache>
                <c:ptCount val="50"/>
                <c:pt idx="0">
                  <c:v>NY</c:v>
                </c:pt>
                <c:pt idx="1">
                  <c:v>HI</c:v>
                </c:pt>
                <c:pt idx="2">
                  <c:v>AK</c:v>
                </c:pt>
                <c:pt idx="3">
                  <c:v>MD</c:v>
                </c:pt>
                <c:pt idx="4">
                  <c:v>IL</c:v>
                </c:pt>
                <c:pt idx="5">
                  <c:v>ND</c:v>
                </c:pt>
                <c:pt idx="6">
                  <c:v>PA</c:v>
                </c:pt>
                <c:pt idx="7">
                  <c:v>CA</c:v>
                </c:pt>
                <c:pt idx="8">
                  <c:v>NJ</c:v>
                </c:pt>
                <c:pt idx="9">
                  <c:v>MT</c:v>
                </c:pt>
                <c:pt idx="10">
                  <c:v>SD</c:v>
                </c:pt>
                <c:pt idx="11">
                  <c:v>MA</c:v>
                </c:pt>
                <c:pt idx="12">
                  <c:v>VT</c:v>
                </c:pt>
                <c:pt idx="13">
                  <c:v>VA</c:v>
                </c:pt>
                <c:pt idx="14">
                  <c:v>OR</c:v>
                </c:pt>
                <c:pt idx="15">
                  <c:v>NV</c:v>
                </c:pt>
                <c:pt idx="16">
                  <c:v>IA</c:v>
                </c:pt>
                <c:pt idx="17">
                  <c:v>AZ</c:v>
                </c:pt>
                <c:pt idx="18">
                  <c:v>WY</c:v>
                </c:pt>
                <c:pt idx="19">
                  <c:v>MN</c:v>
                </c:pt>
                <c:pt idx="20">
                  <c:v>WA</c:v>
                </c:pt>
                <c:pt idx="21">
                  <c:v>UT</c:v>
                </c:pt>
                <c:pt idx="22">
                  <c:v>ME</c:v>
                </c:pt>
                <c:pt idx="23">
                  <c:v>CO</c:v>
                </c:pt>
                <c:pt idx="24">
                  <c:v>WI</c:v>
                </c:pt>
                <c:pt idx="25">
                  <c:v>NM</c:v>
                </c:pt>
                <c:pt idx="26">
                  <c:v>WV</c:v>
                </c:pt>
                <c:pt idx="27">
                  <c:v>ID</c:v>
                </c:pt>
                <c:pt idx="28">
                  <c:v>LA</c:v>
                </c:pt>
                <c:pt idx="29">
                  <c:v>SC</c:v>
                </c:pt>
                <c:pt idx="30">
                  <c:v>MS</c:v>
                </c:pt>
                <c:pt idx="31">
                  <c:v>NE</c:v>
                </c:pt>
                <c:pt idx="32">
                  <c:v>KY</c:v>
                </c:pt>
                <c:pt idx="33">
                  <c:v>TX</c:v>
                </c:pt>
                <c:pt idx="34">
                  <c:v>GA</c:v>
                </c:pt>
                <c:pt idx="35">
                  <c:v>NC</c:v>
                </c:pt>
                <c:pt idx="36">
                  <c:v>FL</c:v>
                </c:pt>
                <c:pt idx="37">
                  <c:v>DE</c:v>
                </c:pt>
                <c:pt idx="38">
                  <c:v>AR</c:v>
                </c:pt>
                <c:pt idx="39">
                  <c:v>MO</c:v>
                </c:pt>
                <c:pt idx="40">
                  <c:v>CT</c:v>
                </c:pt>
                <c:pt idx="41">
                  <c:v>RI</c:v>
                </c:pt>
                <c:pt idx="42">
                  <c:v>NH</c:v>
                </c:pt>
                <c:pt idx="43">
                  <c:v>OK</c:v>
                </c:pt>
                <c:pt idx="44">
                  <c:v>TN</c:v>
                </c:pt>
                <c:pt idx="45">
                  <c:v>KS</c:v>
                </c:pt>
                <c:pt idx="46">
                  <c:v>IN</c:v>
                </c:pt>
                <c:pt idx="47">
                  <c:v>AL</c:v>
                </c:pt>
                <c:pt idx="48">
                  <c:v>OH</c:v>
                </c:pt>
                <c:pt idx="49">
                  <c:v>MI</c:v>
                </c:pt>
              </c:strCache>
            </c:strRef>
          </c:cat>
          <c:val>
            <c:numRef>
              <c:f>'Figure 12-3'!$H$3:$H$52</c:f>
              <c:numCache>
                <c:formatCode>General</c:formatCode>
                <c:ptCount val="50"/>
                <c:pt idx="0">
                  <c:v>54.4</c:v>
                </c:pt>
                <c:pt idx="1">
                  <c:v>66.599999999999994</c:v>
                </c:pt>
                <c:pt idx="2">
                  <c:v>67</c:v>
                </c:pt>
                <c:pt idx="3">
                  <c:v>73</c:v>
                </c:pt>
                <c:pt idx="4">
                  <c:v>73.8</c:v>
                </c:pt>
                <c:pt idx="5">
                  <c:v>80</c:v>
                </c:pt>
                <c:pt idx="6">
                  <c:v>77</c:v>
                </c:pt>
                <c:pt idx="7">
                  <c:v>73.2</c:v>
                </c:pt>
                <c:pt idx="8">
                  <c:v>72.3</c:v>
                </c:pt>
                <c:pt idx="9">
                  <c:v>75.599999999999994</c:v>
                </c:pt>
                <c:pt idx="10">
                  <c:v>78.2</c:v>
                </c:pt>
                <c:pt idx="11">
                  <c:v>72.8</c:v>
                </c:pt>
                <c:pt idx="12">
                  <c:v>74.900000000000006</c:v>
                </c:pt>
                <c:pt idx="13">
                  <c:v>77.099999999999994</c:v>
                </c:pt>
                <c:pt idx="14">
                  <c:v>72.2</c:v>
                </c:pt>
                <c:pt idx="15">
                  <c:v>78.3</c:v>
                </c:pt>
                <c:pt idx="16">
                  <c:v>79.3</c:v>
                </c:pt>
                <c:pt idx="17">
                  <c:v>76.5</c:v>
                </c:pt>
                <c:pt idx="18">
                  <c:v>75.900000000000006</c:v>
                </c:pt>
                <c:pt idx="19">
                  <c:v>78.2</c:v>
                </c:pt>
                <c:pt idx="20">
                  <c:v>73</c:v>
                </c:pt>
                <c:pt idx="21">
                  <c:v>77.599999999999994</c:v>
                </c:pt>
                <c:pt idx="22">
                  <c:v>80.5</c:v>
                </c:pt>
                <c:pt idx="23">
                  <c:v>75.5</c:v>
                </c:pt>
                <c:pt idx="24">
                  <c:v>80.5</c:v>
                </c:pt>
                <c:pt idx="25">
                  <c:v>79.8</c:v>
                </c:pt>
                <c:pt idx="26">
                  <c:v>82.9</c:v>
                </c:pt>
                <c:pt idx="27">
                  <c:v>77.8</c:v>
                </c:pt>
                <c:pt idx="28">
                  <c:v>81.7</c:v>
                </c:pt>
                <c:pt idx="29">
                  <c:v>82.9</c:v>
                </c:pt>
                <c:pt idx="30">
                  <c:v>84.1</c:v>
                </c:pt>
                <c:pt idx="31">
                  <c:v>81.400000000000006</c:v>
                </c:pt>
                <c:pt idx="32">
                  <c:v>82.2</c:v>
                </c:pt>
                <c:pt idx="33">
                  <c:v>79.8</c:v>
                </c:pt>
                <c:pt idx="34">
                  <c:v>79.3</c:v>
                </c:pt>
                <c:pt idx="35">
                  <c:v>81.900000000000006</c:v>
                </c:pt>
                <c:pt idx="36">
                  <c:v>79.900000000000006</c:v>
                </c:pt>
                <c:pt idx="37">
                  <c:v>80.400000000000006</c:v>
                </c:pt>
                <c:pt idx="38">
                  <c:v>82</c:v>
                </c:pt>
                <c:pt idx="39">
                  <c:v>81.7</c:v>
                </c:pt>
                <c:pt idx="40">
                  <c:v>79.7</c:v>
                </c:pt>
                <c:pt idx="41">
                  <c:v>80.3</c:v>
                </c:pt>
                <c:pt idx="42">
                  <c:v>81.599999999999994</c:v>
                </c:pt>
                <c:pt idx="43">
                  <c:v>81</c:v>
                </c:pt>
                <c:pt idx="44">
                  <c:v>83.6</c:v>
                </c:pt>
                <c:pt idx="45">
                  <c:v>82.1</c:v>
                </c:pt>
                <c:pt idx="46">
                  <c:v>83.8</c:v>
                </c:pt>
                <c:pt idx="47">
                  <c:v>84.5</c:v>
                </c:pt>
                <c:pt idx="48">
                  <c:v>83.8</c:v>
                </c:pt>
                <c:pt idx="49">
                  <c:v>83.3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01568"/>
        <c:axId val="126703104"/>
      </c:lineChart>
      <c:catAx>
        <c:axId val="12670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126703104"/>
        <c:crosses val="autoZero"/>
        <c:auto val="1"/>
        <c:lblAlgn val="ctr"/>
        <c:lblOffset val="100"/>
        <c:noMultiLvlLbl val="0"/>
      </c:catAx>
      <c:valAx>
        <c:axId val="126703104"/>
        <c:scaling>
          <c:orientation val="minMax"/>
          <c:min val="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Drive Alone Share</a:t>
                </a:r>
              </a:p>
            </c:rich>
          </c:tx>
          <c:layout>
            <c:manualLayout>
              <c:xMode val="edge"/>
              <c:yMode val="edge"/>
              <c:x val="7.6628352490421452E-3"/>
              <c:y val="0.202968351997997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26701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52107279693487"/>
          <c:y val="0.38814124965366842"/>
          <c:w val="0.42773946360153259"/>
          <c:h val="0.1464187975368005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5651793525809"/>
          <c:y val="5.4213937543521343E-2"/>
          <c:w val="0.83784492563429569"/>
          <c:h val="0.753795775528058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12-4'!$F$2</c:f>
              <c:strCache>
                <c:ptCount val="1"/>
                <c:pt idx="0">
                  <c:v>net chg 2000-2010 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'Figure 12-4'!$D$3:$D$52</c:f>
              <c:numCache>
                <c:formatCode>0.0</c:formatCode>
                <c:ptCount val="50"/>
                <c:pt idx="0">
                  <c:v>56.261876034776783</c:v>
                </c:pt>
                <c:pt idx="1">
                  <c:v>63.910759756656262</c:v>
                </c:pt>
                <c:pt idx="2">
                  <c:v>66.471780507025187</c:v>
                </c:pt>
                <c:pt idx="3">
                  <c:v>73.164549531715807</c:v>
                </c:pt>
                <c:pt idx="4">
                  <c:v>72.961482889037427</c:v>
                </c:pt>
                <c:pt idx="5">
                  <c:v>73.811740674743788</c:v>
                </c:pt>
                <c:pt idx="6">
                  <c:v>73.73303699930932</c:v>
                </c:pt>
                <c:pt idx="7">
                  <c:v>73.266860026587892</c:v>
                </c:pt>
                <c:pt idx="8">
                  <c:v>71.822586790158596</c:v>
                </c:pt>
                <c:pt idx="9">
                  <c:v>73.225478185456296</c:v>
                </c:pt>
                <c:pt idx="10">
                  <c:v>75.163145084482693</c:v>
                </c:pt>
                <c:pt idx="11">
                  <c:v>75.124770375967429</c:v>
                </c:pt>
                <c:pt idx="12">
                  <c:v>73.875482934155144</c:v>
                </c:pt>
                <c:pt idx="13">
                  <c:v>75.365394960155797</c:v>
                </c:pt>
                <c:pt idx="14">
                  <c:v>79.925196168264662</c:v>
                </c:pt>
                <c:pt idx="15">
                  <c:v>76.450652240308358</c:v>
                </c:pt>
                <c:pt idx="16">
                  <c:v>77.141092876713898</c:v>
                </c:pt>
                <c:pt idx="17">
                  <c:v>75.464197401772552</c:v>
                </c:pt>
                <c:pt idx="18">
                  <c:v>77.017223461037844</c:v>
                </c:pt>
                <c:pt idx="19">
                  <c:v>77.34564522015414</c:v>
                </c:pt>
                <c:pt idx="20">
                  <c:v>77.575521981924069</c:v>
                </c:pt>
                <c:pt idx="21">
                  <c:v>74.458568712729715</c:v>
                </c:pt>
                <c:pt idx="22">
                  <c:v>78.584642558017862</c:v>
                </c:pt>
                <c:pt idx="23">
                  <c:v>77.460542584630616</c:v>
                </c:pt>
                <c:pt idx="24">
                  <c:v>80.002535313071547</c:v>
                </c:pt>
                <c:pt idx="25">
                  <c:v>75.764545027049024</c:v>
                </c:pt>
                <c:pt idx="26">
                  <c:v>77.699138719408154</c:v>
                </c:pt>
                <c:pt idx="27">
                  <c:v>78.804552942851757</c:v>
                </c:pt>
                <c:pt idx="28">
                  <c:v>77.712602627386289</c:v>
                </c:pt>
                <c:pt idx="29">
                  <c:v>80.121815829946726</c:v>
                </c:pt>
                <c:pt idx="30">
                  <c:v>79.184335379419409</c:v>
                </c:pt>
                <c:pt idx="31">
                  <c:v>78.569733265706887</c:v>
                </c:pt>
                <c:pt idx="32">
                  <c:v>79.489680024261304</c:v>
                </c:pt>
                <c:pt idx="33">
                  <c:v>79.992037885636506</c:v>
                </c:pt>
                <c:pt idx="34">
                  <c:v>80.014017455396669</c:v>
                </c:pt>
                <c:pt idx="35">
                  <c:v>81.752523235692536</c:v>
                </c:pt>
                <c:pt idx="36">
                  <c:v>78.104723118941678</c:v>
                </c:pt>
                <c:pt idx="37">
                  <c:v>80.481467282496908</c:v>
                </c:pt>
                <c:pt idx="38">
                  <c:v>79.386300336158499</c:v>
                </c:pt>
                <c:pt idx="39">
                  <c:v>74.138423222998611</c:v>
                </c:pt>
                <c:pt idx="40">
                  <c:v>81.481427818656144</c:v>
                </c:pt>
                <c:pt idx="41">
                  <c:v>80.205788409374463</c:v>
                </c:pt>
                <c:pt idx="42">
                  <c:v>80.261131365007401</c:v>
                </c:pt>
                <c:pt idx="43">
                  <c:v>79.394548124515552</c:v>
                </c:pt>
                <c:pt idx="44">
                  <c:v>83.176774942669894</c:v>
                </c:pt>
                <c:pt idx="45">
                  <c:v>81.743573566187649</c:v>
                </c:pt>
                <c:pt idx="46">
                  <c:v>81.76936671737765</c:v>
                </c:pt>
                <c:pt idx="47">
                  <c:v>82.751904756700981</c:v>
                </c:pt>
                <c:pt idx="48">
                  <c:v>79.41686323895</c:v>
                </c:pt>
                <c:pt idx="49">
                  <c:v>82.98990205195652</c:v>
                </c:pt>
              </c:numCache>
            </c:numRef>
          </c:xVal>
          <c:yVal>
            <c:numRef>
              <c:f>'Figure 12-4'!$F$3:$F$52</c:f>
              <c:numCache>
                <c:formatCode>0.0</c:formatCode>
                <c:ptCount val="50"/>
                <c:pt idx="0">
                  <c:v>-1.8618760347767846</c:v>
                </c:pt>
                <c:pt idx="1">
                  <c:v>2.6892402433437326</c:v>
                </c:pt>
                <c:pt idx="2">
                  <c:v>0.52821949297481297</c:v>
                </c:pt>
                <c:pt idx="3">
                  <c:v>-0.96454953171580371</c:v>
                </c:pt>
                <c:pt idx="4">
                  <c:v>-0.6614828890374298</c:v>
                </c:pt>
                <c:pt idx="5">
                  <c:v>-1.0117406747437911</c:v>
                </c:pt>
                <c:pt idx="6">
                  <c:v>-0.73303699930931998</c:v>
                </c:pt>
                <c:pt idx="7">
                  <c:v>-0.26686002658789221</c:v>
                </c:pt>
                <c:pt idx="8">
                  <c:v>1.3774132098414071</c:v>
                </c:pt>
                <c:pt idx="9">
                  <c:v>0.57452181454370077</c:v>
                </c:pt>
                <c:pt idx="10">
                  <c:v>-0.26314508448268725</c:v>
                </c:pt>
                <c:pt idx="11">
                  <c:v>0.37522962403257054</c:v>
                </c:pt>
                <c:pt idx="12">
                  <c:v>1.7245170658448501</c:v>
                </c:pt>
                <c:pt idx="13">
                  <c:v>0.53460503984420882</c:v>
                </c:pt>
                <c:pt idx="14">
                  <c:v>2.0748038317353377</c:v>
                </c:pt>
                <c:pt idx="15">
                  <c:v>0.54934775969164207</c:v>
                </c:pt>
                <c:pt idx="16">
                  <c:v>-4.1092876713904047E-2</c:v>
                </c:pt>
                <c:pt idx="17">
                  <c:v>2.1358025982274427</c:v>
                </c:pt>
                <c:pt idx="18">
                  <c:v>0.78277653896215327</c:v>
                </c:pt>
                <c:pt idx="19">
                  <c:v>0.85435477984586328</c:v>
                </c:pt>
                <c:pt idx="20">
                  <c:v>0.62447801807593351</c:v>
                </c:pt>
                <c:pt idx="21">
                  <c:v>3.8414312872702823</c:v>
                </c:pt>
                <c:pt idx="22">
                  <c:v>0.71535744198213536</c:v>
                </c:pt>
                <c:pt idx="23">
                  <c:v>1.839457415369381</c:v>
                </c:pt>
                <c:pt idx="24">
                  <c:v>-0.30253531307154446</c:v>
                </c:pt>
                <c:pt idx="25">
                  <c:v>4.0354549729509728</c:v>
                </c:pt>
                <c:pt idx="26">
                  <c:v>2.1008612805918432</c:v>
                </c:pt>
                <c:pt idx="27">
                  <c:v>1.0954470571482489</c:v>
                </c:pt>
                <c:pt idx="28">
                  <c:v>2.2873973726137109</c:v>
                </c:pt>
                <c:pt idx="29">
                  <c:v>0.17818417005327092</c:v>
                </c:pt>
                <c:pt idx="30">
                  <c:v>1.215664620580597</c:v>
                </c:pt>
                <c:pt idx="31">
                  <c:v>1.930266734293113</c:v>
                </c:pt>
                <c:pt idx="32">
                  <c:v>1.010319975738696</c:v>
                </c:pt>
                <c:pt idx="33">
                  <c:v>1.0079621143634938</c:v>
                </c:pt>
                <c:pt idx="34">
                  <c:v>1.3859825446033369</c:v>
                </c:pt>
                <c:pt idx="35">
                  <c:v>-0.15252323569254145</c:v>
                </c:pt>
                <c:pt idx="36">
                  <c:v>3.5952768810583251</c:v>
                </c:pt>
                <c:pt idx="37">
                  <c:v>1.2185327175030949</c:v>
                </c:pt>
                <c:pt idx="38">
                  <c:v>2.513699663841507</c:v>
                </c:pt>
                <c:pt idx="39">
                  <c:v>2.3615767770013889</c:v>
                </c:pt>
                <c:pt idx="40">
                  <c:v>0.6185721813438505</c:v>
                </c:pt>
                <c:pt idx="41">
                  <c:v>1.9942115906255395</c:v>
                </c:pt>
                <c:pt idx="42">
                  <c:v>2.6388686349926047</c:v>
                </c:pt>
                <c:pt idx="43">
                  <c:v>3.5054518754844537</c:v>
                </c:pt>
                <c:pt idx="44">
                  <c:v>0.12322505733010303</c:v>
                </c:pt>
                <c:pt idx="45">
                  <c:v>1.8564264338123451</c:v>
                </c:pt>
                <c:pt idx="46">
                  <c:v>2.0306332826223468</c:v>
                </c:pt>
                <c:pt idx="47">
                  <c:v>1.0480952432990165</c:v>
                </c:pt>
                <c:pt idx="48">
                  <c:v>4.6831367610499939</c:v>
                </c:pt>
                <c:pt idx="49">
                  <c:v>1.5100979480434802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32160"/>
        <c:axId val="126738432"/>
      </c:scatterChart>
      <c:valAx>
        <c:axId val="126732160"/>
        <c:scaling>
          <c:orientation val="minMax"/>
          <c:max val="85"/>
          <c:min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Drive Alone </a:t>
                </a:r>
              </a:p>
              <a:p>
                <a:pPr>
                  <a:defRPr/>
                </a:pPr>
                <a:r>
                  <a:rPr lang="en-US"/>
                  <a:t>Percent in 2000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low"/>
        <c:spPr>
          <a:ln w="25400">
            <a:solidFill>
              <a:srgbClr val="C00000"/>
            </a:solidFill>
          </a:ln>
        </c:spPr>
        <c:crossAx val="126738432"/>
        <c:crosses val="autoZero"/>
        <c:crossBetween val="midCat"/>
        <c:majorUnit val="5"/>
      </c:valAx>
      <c:valAx>
        <c:axId val="126738432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Drive</a:t>
                </a:r>
                <a:r>
                  <a:rPr lang="en-US" baseline="0"/>
                  <a:t> Alone Percent </a:t>
                </a:r>
                <a:r>
                  <a:rPr lang="en-US"/>
                  <a:t>by 2010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6732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layout>
                <c:manualLayout>
                  <c:x val="0"/>
                  <c:y val="1.359003397508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12-5'!$E$2:$E$6</c:f>
              <c:strCache>
                <c:ptCount val="5"/>
                <c:pt idx="0">
                  <c:v>&lt;55%</c:v>
                </c:pt>
                <c:pt idx="1">
                  <c:v>65-69%</c:v>
                </c:pt>
                <c:pt idx="2">
                  <c:v>70-74%</c:v>
                </c:pt>
                <c:pt idx="3">
                  <c:v>75-79%</c:v>
                </c:pt>
                <c:pt idx="4">
                  <c:v>80-84%</c:v>
                </c:pt>
              </c:strCache>
            </c:strRef>
          </c:cat>
          <c:val>
            <c:numRef>
              <c:f>'Figure 12-5'!$F$2:$F$6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13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00256"/>
        <c:axId val="126802176"/>
      </c:barChart>
      <c:catAx>
        <c:axId val="12680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Single Occupant Vehicle Share Ranges</a:t>
                </a:r>
              </a:p>
            </c:rich>
          </c:tx>
          <c:layout>
            <c:manualLayout>
              <c:xMode val="edge"/>
              <c:yMode val="edge"/>
              <c:x val="0.28056737988252367"/>
              <c:y val="0.879687742894799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6802176"/>
        <c:crosses val="autoZero"/>
        <c:auto val="1"/>
        <c:lblAlgn val="ctr"/>
        <c:lblOffset val="100"/>
        <c:noMultiLvlLbl val="0"/>
      </c:catAx>
      <c:valAx>
        <c:axId val="126802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States by Range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6.2993019489585078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680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12-6'!$H$1</c:f>
              <c:strCache>
                <c:ptCount val="1"/>
                <c:pt idx="0">
                  <c:v>Drive alone, 1980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'Figure 12-6'!$A$2:$A$50</c:f>
              <c:strCache>
                <c:ptCount val="49"/>
                <c:pt idx="0">
                  <c:v>New York</c:v>
                </c:pt>
                <c:pt idx="1">
                  <c:v>Washington, D.C.</c:v>
                </c:pt>
                <c:pt idx="2">
                  <c:v>Chicago</c:v>
                </c:pt>
                <c:pt idx="3">
                  <c:v>Philadelphia</c:v>
                </c:pt>
                <c:pt idx="4">
                  <c:v>Norfolk</c:v>
                </c:pt>
                <c:pt idx="5">
                  <c:v>Boston</c:v>
                </c:pt>
                <c:pt idx="6">
                  <c:v>Pittsburgh</c:v>
                </c:pt>
                <c:pt idx="7">
                  <c:v>New Orleans</c:v>
                </c:pt>
                <c:pt idx="8">
                  <c:v>San Francisco</c:v>
                </c:pt>
                <c:pt idx="9">
                  <c:v>Minneapolis</c:v>
                </c:pt>
                <c:pt idx="10">
                  <c:v>San Diego</c:v>
                </c:pt>
                <c:pt idx="11">
                  <c:v>Seattle</c:v>
                </c:pt>
                <c:pt idx="12">
                  <c:v>Rochester</c:v>
                </c:pt>
                <c:pt idx="13">
                  <c:v>Denver</c:v>
                </c:pt>
                <c:pt idx="14">
                  <c:v>Portland</c:v>
                </c:pt>
                <c:pt idx="15">
                  <c:v>Milwaukee</c:v>
                </c:pt>
                <c:pt idx="16">
                  <c:v>Providence</c:v>
                </c:pt>
                <c:pt idx="17">
                  <c:v>Raleigh</c:v>
                </c:pt>
                <c:pt idx="18">
                  <c:v>Salt Lake City</c:v>
                </c:pt>
                <c:pt idx="19">
                  <c:v>Jacksonville</c:v>
                </c:pt>
                <c:pt idx="20">
                  <c:v>Buffalo</c:v>
                </c:pt>
                <c:pt idx="21">
                  <c:v>San Antonio</c:v>
                </c:pt>
                <c:pt idx="22">
                  <c:v>Hartford</c:v>
                </c:pt>
                <c:pt idx="23">
                  <c:v>St. Louis</c:v>
                </c:pt>
                <c:pt idx="24">
                  <c:v>Austin</c:v>
                </c:pt>
                <c:pt idx="25">
                  <c:v>Atlanta</c:v>
                </c:pt>
                <c:pt idx="26">
                  <c:v>Nashville</c:v>
                </c:pt>
                <c:pt idx="27">
                  <c:v>Kansas City</c:v>
                </c:pt>
                <c:pt idx="28">
                  <c:v>Charlotte</c:v>
                </c:pt>
                <c:pt idx="29">
                  <c:v>Sacramento</c:v>
                </c:pt>
                <c:pt idx="30">
                  <c:v>Louisville</c:v>
                </c:pt>
                <c:pt idx="31">
                  <c:v>Memphis</c:v>
                </c:pt>
                <c:pt idx="32">
                  <c:v>Houston</c:v>
                </c:pt>
                <c:pt idx="33">
                  <c:v>Cincinnati</c:v>
                </c:pt>
                <c:pt idx="34">
                  <c:v>Orlando</c:v>
                </c:pt>
                <c:pt idx="35">
                  <c:v>Miami</c:v>
                </c:pt>
                <c:pt idx="36">
                  <c:v>Phoenix</c:v>
                </c:pt>
                <c:pt idx="37">
                  <c:v>Los Angeles</c:v>
                </c:pt>
                <c:pt idx="38">
                  <c:v>Cleveland</c:v>
                </c:pt>
                <c:pt idx="39">
                  <c:v>Indianapolis</c:v>
                </c:pt>
                <c:pt idx="40">
                  <c:v>Columbus</c:v>
                </c:pt>
                <c:pt idx="41">
                  <c:v>West Palm Beach</c:v>
                </c:pt>
                <c:pt idx="42">
                  <c:v>Greensboro</c:v>
                </c:pt>
                <c:pt idx="43">
                  <c:v>Dallas</c:v>
                </c:pt>
                <c:pt idx="44">
                  <c:v>Las Vegas</c:v>
                </c:pt>
                <c:pt idx="45">
                  <c:v>Tampa</c:v>
                </c:pt>
                <c:pt idx="46">
                  <c:v>Oklahoma City</c:v>
                </c:pt>
                <c:pt idx="47">
                  <c:v>Grand Rapids</c:v>
                </c:pt>
                <c:pt idx="48">
                  <c:v>Detroit</c:v>
                </c:pt>
              </c:strCache>
            </c:strRef>
          </c:cat>
          <c:val>
            <c:numRef>
              <c:f>'Figure 12-6'!$H$2:$H$50</c:f>
              <c:numCache>
                <c:formatCode>0.0</c:formatCode>
                <c:ptCount val="49"/>
                <c:pt idx="0">
                  <c:v>48.693277153889582</c:v>
                </c:pt>
                <c:pt idx="1">
                  <c:v>56.533011879915705</c:v>
                </c:pt>
                <c:pt idx="2">
                  <c:v>59.117043080952726</c:v>
                </c:pt>
                <c:pt idx="3">
                  <c:v>60.231130531999021</c:v>
                </c:pt>
                <c:pt idx="4">
                  <c:v>60.281707110037729</c:v>
                </c:pt>
                <c:pt idx="5">
                  <c:v>60.569164894701579</c:v>
                </c:pt>
                <c:pt idx="6">
                  <c:v>61.435369772400293</c:v>
                </c:pt>
                <c:pt idx="7">
                  <c:v>61.934168828516754</c:v>
                </c:pt>
                <c:pt idx="8">
                  <c:v>62.894969783433964</c:v>
                </c:pt>
                <c:pt idx="9">
                  <c:v>62.917971624334889</c:v>
                </c:pt>
                <c:pt idx="10">
                  <c:v>63.750058506903812</c:v>
                </c:pt>
                <c:pt idx="11">
                  <c:v>63.994517009039207</c:v>
                </c:pt>
                <c:pt idx="12">
                  <c:v>64.921138012338247</c:v>
                </c:pt>
                <c:pt idx="13">
                  <c:v>65.34071947431886</c:v>
                </c:pt>
                <c:pt idx="14">
                  <c:v>65.379788526843001</c:v>
                </c:pt>
                <c:pt idx="15">
                  <c:v>65.537311254872805</c:v>
                </c:pt>
                <c:pt idx="16">
                  <c:v>65.618916107461686</c:v>
                </c:pt>
                <c:pt idx="17">
                  <c:v>65.637683627188437</c:v>
                </c:pt>
                <c:pt idx="18">
                  <c:v>66.054415035760982</c:v>
                </c:pt>
                <c:pt idx="19">
                  <c:v>66.235335323434242</c:v>
                </c:pt>
                <c:pt idx="20">
                  <c:v>66.586325155286957</c:v>
                </c:pt>
                <c:pt idx="21">
                  <c:v>66.776304264041201</c:v>
                </c:pt>
                <c:pt idx="22">
                  <c:v>67.074762728010441</c:v>
                </c:pt>
                <c:pt idx="23">
                  <c:v>67.214563553310569</c:v>
                </c:pt>
                <c:pt idx="24">
                  <c:v>67.551958483527457</c:v>
                </c:pt>
                <c:pt idx="25">
                  <c:v>68.540821304671042</c:v>
                </c:pt>
                <c:pt idx="26">
                  <c:v>68.791466749213228</c:v>
                </c:pt>
                <c:pt idx="27">
                  <c:v>68.883407802800846</c:v>
                </c:pt>
                <c:pt idx="28">
                  <c:v>68.897065696780174</c:v>
                </c:pt>
                <c:pt idx="29">
                  <c:v>68.904451591062966</c:v>
                </c:pt>
                <c:pt idx="30">
                  <c:v>69.041181860400897</c:v>
                </c:pt>
                <c:pt idx="31">
                  <c:v>69.19642509089303</c:v>
                </c:pt>
                <c:pt idx="32">
                  <c:v>69.399039733347436</c:v>
                </c:pt>
                <c:pt idx="33">
                  <c:v>69.444432815179823</c:v>
                </c:pt>
                <c:pt idx="34">
                  <c:v>69.481171873265396</c:v>
                </c:pt>
                <c:pt idx="35">
                  <c:v>69.687979966465903</c:v>
                </c:pt>
                <c:pt idx="36">
                  <c:v>69.768998072322731</c:v>
                </c:pt>
                <c:pt idx="37">
                  <c:v>70.211093179085765</c:v>
                </c:pt>
                <c:pt idx="38">
                  <c:v>70.514665520533015</c:v>
                </c:pt>
                <c:pt idx="39">
                  <c:v>70.567367881855517</c:v>
                </c:pt>
                <c:pt idx="40">
                  <c:v>70.669875234087186</c:v>
                </c:pt>
                <c:pt idx="41">
                  <c:v>70.74791151421114</c:v>
                </c:pt>
                <c:pt idx="42">
                  <c:v>70.757055201255724</c:v>
                </c:pt>
                <c:pt idx="43">
                  <c:v>71.085156379636118</c:v>
                </c:pt>
                <c:pt idx="44">
                  <c:v>71.085999658053055</c:v>
                </c:pt>
                <c:pt idx="45">
                  <c:v>71.942389104517872</c:v>
                </c:pt>
                <c:pt idx="46">
                  <c:v>72.589168432336677</c:v>
                </c:pt>
                <c:pt idx="47">
                  <c:v>73.149217301837155</c:v>
                </c:pt>
                <c:pt idx="48">
                  <c:v>74.674358644794822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12-6'!$I$1</c:f>
              <c:strCache>
                <c:ptCount val="1"/>
                <c:pt idx="0">
                  <c:v>Drive alone, 1990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F79646">
                    <a:lumMod val="50000"/>
                  </a:srgbClr>
                </a:solidFill>
              </a:ln>
            </c:spPr>
          </c:marker>
          <c:cat>
            <c:strRef>
              <c:f>'Figure 12-6'!$A$2:$A$50</c:f>
              <c:strCache>
                <c:ptCount val="49"/>
                <c:pt idx="0">
                  <c:v>New York</c:v>
                </c:pt>
                <c:pt idx="1">
                  <c:v>Washington, D.C.</c:v>
                </c:pt>
                <c:pt idx="2">
                  <c:v>Chicago</c:v>
                </c:pt>
                <c:pt idx="3">
                  <c:v>Philadelphia</c:v>
                </c:pt>
                <c:pt idx="4">
                  <c:v>Norfolk</c:v>
                </c:pt>
                <c:pt idx="5">
                  <c:v>Boston</c:v>
                </c:pt>
                <c:pt idx="6">
                  <c:v>Pittsburgh</c:v>
                </c:pt>
                <c:pt idx="7">
                  <c:v>New Orleans</c:v>
                </c:pt>
                <c:pt idx="8">
                  <c:v>San Francisco</c:v>
                </c:pt>
                <c:pt idx="9">
                  <c:v>Minneapolis</c:v>
                </c:pt>
                <c:pt idx="10">
                  <c:v>San Diego</c:v>
                </c:pt>
                <c:pt idx="11">
                  <c:v>Seattle</c:v>
                </c:pt>
                <c:pt idx="12">
                  <c:v>Rochester</c:v>
                </c:pt>
                <c:pt idx="13">
                  <c:v>Denver</c:v>
                </c:pt>
                <c:pt idx="14">
                  <c:v>Portland</c:v>
                </c:pt>
                <c:pt idx="15">
                  <c:v>Milwaukee</c:v>
                </c:pt>
                <c:pt idx="16">
                  <c:v>Providence</c:v>
                </c:pt>
                <c:pt idx="17">
                  <c:v>Raleigh</c:v>
                </c:pt>
                <c:pt idx="18">
                  <c:v>Salt Lake City</c:v>
                </c:pt>
                <c:pt idx="19">
                  <c:v>Jacksonville</c:v>
                </c:pt>
                <c:pt idx="20">
                  <c:v>Buffalo</c:v>
                </c:pt>
                <c:pt idx="21">
                  <c:v>San Antonio</c:v>
                </c:pt>
                <c:pt idx="22">
                  <c:v>Hartford</c:v>
                </c:pt>
                <c:pt idx="23">
                  <c:v>St. Louis</c:v>
                </c:pt>
                <c:pt idx="24">
                  <c:v>Austin</c:v>
                </c:pt>
                <c:pt idx="25">
                  <c:v>Atlanta</c:v>
                </c:pt>
                <c:pt idx="26">
                  <c:v>Nashville</c:v>
                </c:pt>
                <c:pt idx="27">
                  <c:v>Kansas City</c:v>
                </c:pt>
                <c:pt idx="28">
                  <c:v>Charlotte</c:v>
                </c:pt>
                <c:pt idx="29">
                  <c:v>Sacramento</c:v>
                </c:pt>
                <c:pt idx="30">
                  <c:v>Louisville</c:v>
                </c:pt>
                <c:pt idx="31">
                  <c:v>Memphis</c:v>
                </c:pt>
                <c:pt idx="32">
                  <c:v>Houston</c:v>
                </c:pt>
                <c:pt idx="33">
                  <c:v>Cincinnati</c:v>
                </c:pt>
                <c:pt idx="34">
                  <c:v>Orlando</c:v>
                </c:pt>
                <c:pt idx="35">
                  <c:v>Miami</c:v>
                </c:pt>
                <c:pt idx="36">
                  <c:v>Phoenix</c:v>
                </c:pt>
                <c:pt idx="37">
                  <c:v>Los Angeles</c:v>
                </c:pt>
                <c:pt idx="38">
                  <c:v>Cleveland</c:v>
                </c:pt>
                <c:pt idx="39">
                  <c:v>Indianapolis</c:v>
                </c:pt>
                <c:pt idx="40">
                  <c:v>Columbus</c:v>
                </c:pt>
                <c:pt idx="41">
                  <c:v>West Palm Beach</c:v>
                </c:pt>
                <c:pt idx="42">
                  <c:v>Greensboro</c:v>
                </c:pt>
                <c:pt idx="43">
                  <c:v>Dallas</c:v>
                </c:pt>
                <c:pt idx="44">
                  <c:v>Las Vegas</c:v>
                </c:pt>
                <c:pt idx="45">
                  <c:v>Tampa</c:v>
                </c:pt>
                <c:pt idx="46">
                  <c:v>Oklahoma City</c:v>
                </c:pt>
                <c:pt idx="47">
                  <c:v>Grand Rapids</c:v>
                </c:pt>
                <c:pt idx="48">
                  <c:v>Detroit</c:v>
                </c:pt>
              </c:strCache>
            </c:strRef>
          </c:cat>
          <c:val>
            <c:numRef>
              <c:f>'Figure 12-6'!$I$2:$I$50</c:f>
              <c:numCache>
                <c:formatCode>0.0</c:formatCode>
                <c:ptCount val="49"/>
                <c:pt idx="0">
                  <c:v>55.420609164683889</c:v>
                </c:pt>
                <c:pt idx="1">
                  <c:v>66.095565498987284</c:v>
                </c:pt>
                <c:pt idx="2">
                  <c:v>67.59427834979266</c:v>
                </c:pt>
                <c:pt idx="3">
                  <c:v>69.134566385391551</c:v>
                </c:pt>
                <c:pt idx="4">
                  <c:v>72.712341688745852</c:v>
                </c:pt>
                <c:pt idx="5">
                  <c:v>71.943081434628965</c:v>
                </c:pt>
                <c:pt idx="6">
                  <c:v>71.9937489317022</c:v>
                </c:pt>
                <c:pt idx="7">
                  <c:v>70.946986723641473</c:v>
                </c:pt>
                <c:pt idx="8">
                  <c:v>68.289348428987083</c:v>
                </c:pt>
                <c:pt idx="9">
                  <c:v>75.860222769681968</c:v>
                </c:pt>
                <c:pt idx="10">
                  <c:v>70.895025055955315</c:v>
                </c:pt>
                <c:pt idx="11">
                  <c:v>73.078425907527603</c:v>
                </c:pt>
                <c:pt idx="12">
                  <c:v>77.67576358603425</c:v>
                </c:pt>
                <c:pt idx="13">
                  <c:v>74.978940387418959</c:v>
                </c:pt>
                <c:pt idx="14">
                  <c:v>73.757027014159121</c:v>
                </c:pt>
                <c:pt idx="15">
                  <c:v>77.169001180197526</c:v>
                </c:pt>
                <c:pt idx="16">
                  <c:v>78.596969338401692</c:v>
                </c:pt>
                <c:pt idx="17">
                  <c:v>77.400133473162356</c:v>
                </c:pt>
                <c:pt idx="18">
                  <c:v>76.292303134739996</c:v>
                </c:pt>
                <c:pt idx="19">
                  <c:v>76.2261141474536</c:v>
                </c:pt>
                <c:pt idx="20">
                  <c:v>77.09076257432379</c:v>
                </c:pt>
                <c:pt idx="21">
                  <c:v>74.497216215608901</c:v>
                </c:pt>
                <c:pt idx="22">
                  <c:v>78.918624159670543</c:v>
                </c:pt>
                <c:pt idx="23">
                  <c:v>79.629475576382291</c:v>
                </c:pt>
                <c:pt idx="24">
                  <c:v>74.886691627351652</c:v>
                </c:pt>
                <c:pt idx="25">
                  <c:v>77.90249574191742</c:v>
                </c:pt>
                <c:pt idx="26">
                  <c:v>79.109855018084914</c:v>
                </c:pt>
                <c:pt idx="27">
                  <c:v>79.814262082853858</c:v>
                </c:pt>
                <c:pt idx="28">
                  <c:v>78.758580554710548</c:v>
                </c:pt>
                <c:pt idx="29">
                  <c:v>75.2197333605464</c:v>
                </c:pt>
                <c:pt idx="30">
                  <c:v>79.449036310232017</c:v>
                </c:pt>
                <c:pt idx="31">
                  <c:v>78.139679936493252</c:v>
                </c:pt>
                <c:pt idx="32">
                  <c:v>76.063615345078816</c:v>
                </c:pt>
                <c:pt idx="33">
                  <c:v>78.968873093439953</c:v>
                </c:pt>
                <c:pt idx="34">
                  <c:v>77.993984198755825</c:v>
                </c:pt>
                <c:pt idx="35">
                  <c:v>75.29254751589508</c:v>
                </c:pt>
                <c:pt idx="36">
                  <c:v>74.943171781930218</c:v>
                </c:pt>
                <c:pt idx="37">
                  <c:v>72.345467637669486</c:v>
                </c:pt>
                <c:pt idx="38">
                  <c:v>79.548503539527587</c:v>
                </c:pt>
                <c:pt idx="39">
                  <c:v>79.745156345396168</c:v>
                </c:pt>
                <c:pt idx="40">
                  <c:v>79.470774020144617</c:v>
                </c:pt>
                <c:pt idx="41">
                  <c:v>79.365697154578442</c:v>
                </c:pt>
                <c:pt idx="42">
                  <c:v>79.284059419433973</c:v>
                </c:pt>
                <c:pt idx="43">
                  <c:v>78.633318910242252</c:v>
                </c:pt>
                <c:pt idx="44">
                  <c:v>74.26693107385374</c:v>
                </c:pt>
                <c:pt idx="45">
                  <c:v>78.810465819258766</c:v>
                </c:pt>
                <c:pt idx="46">
                  <c:v>80.301340525457547</c:v>
                </c:pt>
                <c:pt idx="47">
                  <c:v>82.577086932532538</c:v>
                </c:pt>
                <c:pt idx="48">
                  <c:v>82.775919878227185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12-6'!$K$1</c:f>
              <c:strCache>
                <c:ptCount val="1"/>
                <c:pt idx="0">
                  <c:v>Drive alone, 2000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cat>
            <c:strRef>
              <c:f>'Figure 12-6'!$A$2:$A$50</c:f>
              <c:strCache>
                <c:ptCount val="49"/>
                <c:pt idx="0">
                  <c:v>New York</c:v>
                </c:pt>
                <c:pt idx="1">
                  <c:v>Washington, D.C.</c:v>
                </c:pt>
                <c:pt idx="2">
                  <c:v>Chicago</c:v>
                </c:pt>
                <c:pt idx="3">
                  <c:v>Philadelphia</c:v>
                </c:pt>
                <c:pt idx="4">
                  <c:v>Norfolk</c:v>
                </c:pt>
                <c:pt idx="5">
                  <c:v>Boston</c:v>
                </c:pt>
                <c:pt idx="6">
                  <c:v>Pittsburgh</c:v>
                </c:pt>
                <c:pt idx="7">
                  <c:v>New Orleans</c:v>
                </c:pt>
                <c:pt idx="8">
                  <c:v>San Francisco</c:v>
                </c:pt>
                <c:pt idx="9">
                  <c:v>Minneapolis</c:v>
                </c:pt>
                <c:pt idx="10">
                  <c:v>San Diego</c:v>
                </c:pt>
                <c:pt idx="11">
                  <c:v>Seattle</c:v>
                </c:pt>
                <c:pt idx="12">
                  <c:v>Rochester</c:v>
                </c:pt>
                <c:pt idx="13">
                  <c:v>Denver</c:v>
                </c:pt>
                <c:pt idx="14">
                  <c:v>Portland</c:v>
                </c:pt>
                <c:pt idx="15">
                  <c:v>Milwaukee</c:v>
                </c:pt>
                <c:pt idx="16">
                  <c:v>Providence</c:v>
                </c:pt>
                <c:pt idx="17">
                  <c:v>Raleigh</c:v>
                </c:pt>
                <c:pt idx="18">
                  <c:v>Salt Lake City</c:v>
                </c:pt>
                <c:pt idx="19">
                  <c:v>Jacksonville</c:v>
                </c:pt>
                <c:pt idx="20">
                  <c:v>Buffalo</c:v>
                </c:pt>
                <c:pt idx="21">
                  <c:v>San Antonio</c:v>
                </c:pt>
                <c:pt idx="22">
                  <c:v>Hartford</c:v>
                </c:pt>
                <c:pt idx="23">
                  <c:v>St. Louis</c:v>
                </c:pt>
                <c:pt idx="24">
                  <c:v>Austin</c:v>
                </c:pt>
                <c:pt idx="25">
                  <c:v>Atlanta</c:v>
                </c:pt>
                <c:pt idx="26">
                  <c:v>Nashville</c:v>
                </c:pt>
                <c:pt idx="27">
                  <c:v>Kansas City</c:v>
                </c:pt>
                <c:pt idx="28">
                  <c:v>Charlotte</c:v>
                </c:pt>
                <c:pt idx="29">
                  <c:v>Sacramento</c:v>
                </c:pt>
                <c:pt idx="30">
                  <c:v>Louisville</c:v>
                </c:pt>
                <c:pt idx="31">
                  <c:v>Memphis</c:v>
                </c:pt>
                <c:pt idx="32">
                  <c:v>Houston</c:v>
                </c:pt>
                <c:pt idx="33">
                  <c:v>Cincinnati</c:v>
                </c:pt>
                <c:pt idx="34">
                  <c:v>Orlando</c:v>
                </c:pt>
                <c:pt idx="35">
                  <c:v>Miami</c:v>
                </c:pt>
                <c:pt idx="36">
                  <c:v>Phoenix</c:v>
                </c:pt>
                <c:pt idx="37">
                  <c:v>Los Angeles</c:v>
                </c:pt>
                <c:pt idx="38">
                  <c:v>Cleveland</c:v>
                </c:pt>
                <c:pt idx="39">
                  <c:v>Indianapolis</c:v>
                </c:pt>
                <c:pt idx="40">
                  <c:v>Columbus</c:v>
                </c:pt>
                <c:pt idx="41">
                  <c:v>West Palm Beach</c:v>
                </c:pt>
                <c:pt idx="42">
                  <c:v>Greensboro</c:v>
                </c:pt>
                <c:pt idx="43">
                  <c:v>Dallas</c:v>
                </c:pt>
                <c:pt idx="44">
                  <c:v>Las Vegas</c:v>
                </c:pt>
                <c:pt idx="45">
                  <c:v>Tampa</c:v>
                </c:pt>
                <c:pt idx="46">
                  <c:v>Oklahoma City</c:v>
                </c:pt>
                <c:pt idx="47">
                  <c:v>Grand Rapids</c:v>
                </c:pt>
                <c:pt idx="48">
                  <c:v>Detroit</c:v>
                </c:pt>
              </c:strCache>
            </c:strRef>
          </c:cat>
          <c:val>
            <c:numRef>
              <c:f>'Figure 12-6'!$K$2:$K$50</c:f>
              <c:numCache>
                <c:formatCode>0.0</c:formatCode>
                <c:ptCount val="49"/>
                <c:pt idx="0">
                  <c:v>56.295828684338105</c:v>
                </c:pt>
                <c:pt idx="1">
                  <c:v>70.425849923366499</c:v>
                </c:pt>
                <c:pt idx="2">
                  <c:v>70.478351905641105</c:v>
                </c:pt>
                <c:pt idx="3">
                  <c:v>73.284980313667134</c:v>
                </c:pt>
                <c:pt idx="4">
                  <c:v>78.865361828824533</c:v>
                </c:pt>
                <c:pt idx="5">
                  <c:v>73.863827673285769</c:v>
                </c:pt>
                <c:pt idx="6">
                  <c:v>77.400378681122874</c:v>
                </c:pt>
                <c:pt idx="7">
                  <c:v>73.007224463249202</c:v>
                </c:pt>
                <c:pt idx="8">
                  <c:v>68.055890217143329</c:v>
                </c:pt>
                <c:pt idx="9">
                  <c:v>78.339068032966694</c:v>
                </c:pt>
                <c:pt idx="10">
                  <c:v>73.879398508506711</c:v>
                </c:pt>
                <c:pt idx="11">
                  <c:v>71.630492550489123</c:v>
                </c:pt>
                <c:pt idx="12">
                  <c:v>81.78687109869314</c:v>
                </c:pt>
                <c:pt idx="13">
                  <c:v>75.603127727939679</c:v>
                </c:pt>
                <c:pt idx="14">
                  <c:v>73.120610822407798</c:v>
                </c:pt>
                <c:pt idx="15">
                  <c:v>80.098790520027421</c:v>
                </c:pt>
                <c:pt idx="16">
                  <c:v>80.683299132375708</c:v>
                </c:pt>
                <c:pt idx="17">
                  <c:v>78.494028098303573</c:v>
                </c:pt>
                <c:pt idx="18">
                  <c:v>77.158745767775343</c:v>
                </c:pt>
                <c:pt idx="19">
                  <c:v>80.277534592339094</c:v>
                </c:pt>
                <c:pt idx="20">
                  <c:v>81.686172768329016</c:v>
                </c:pt>
                <c:pt idx="21">
                  <c:v>76.238934569942103</c:v>
                </c:pt>
                <c:pt idx="22">
                  <c:v>82.472946045638395</c:v>
                </c:pt>
                <c:pt idx="23">
                  <c:v>82.621206104455013</c:v>
                </c:pt>
                <c:pt idx="24">
                  <c:v>76.464684558489637</c:v>
                </c:pt>
                <c:pt idx="25">
                  <c:v>77.001618920797114</c:v>
                </c:pt>
                <c:pt idx="26">
                  <c:v>80.693344236592125</c:v>
                </c:pt>
                <c:pt idx="27">
                  <c:v>82.805943321932958</c:v>
                </c:pt>
                <c:pt idx="28">
                  <c:v>80.892434964590237</c:v>
                </c:pt>
                <c:pt idx="29">
                  <c:v>75.319660645333869</c:v>
                </c:pt>
                <c:pt idx="30">
                  <c:v>82.010709770890443</c:v>
                </c:pt>
                <c:pt idx="31">
                  <c:v>80.887517584242957</c:v>
                </c:pt>
                <c:pt idx="32">
                  <c:v>77.035434642562208</c:v>
                </c:pt>
                <c:pt idx="33">
                  <c:v>81.369935558032964</c:v>
                </c:pt>
                <c:pt idx="34">
                  <c:v>80.572672825068082</c:v>
                </c:pt>
                <c:pt idx="35">
                  <c:v>77.312906962582801</c:v>
                </c:pt>
                <c:pt idx="36">
                  <c:v>74.643045646786689</c:v>
                </c:pt>
                <c:pt idx="37">
                  <c:v>72.421349369697083</c:v>
                </c:pt>
                <c:pt idx="38">
                  <c:v>82.329437829178346</c:v>
                </c:pt>
                <c:pt idx="39">
                  <c:v>82.792442397471589</c:v>
                </c:pt>
                <c:pt idx="40">
                  <c:v>82.024418900609575</c:v>
                </c:pt>
                <c:pt idx="42">
                  <c:v>81.193399480709175</c:v>
                </c:pt>
                <c:pt idx="43">
                  <c:v>78.753726784742184</c:v>
                </c:pt>
                <c:pt idx="44">
                  <c:v>74.494509170361624</c:v>
                </c:pt>
                <c:pt idx="45">
                  <c:v>79.726624290267367</c:v>
                </c:pt>
                <c:pt idx="46">
                  <c:v>81.75045457937172</c:v>
                </c:pt>
                <c:pt idx="47">
                  <c:v>83.966506493408829</c:v>
                </c:pt>
                <c:pt idx="48">
                  <c:v>84.166613963504702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12-6'!$G$1</c:f>
              <c:strCache>
                <c:ptCount val="1"/>
                <c:pt idx="0">
                  <c:v>Drive alone, 2010</c:v>
                </c:pt>
              </c:strCache>
            </c:strRef>
          </c:tx>
          <c:spPr>
            <a:ln w="12700"/>
          </c:spPr>
          <c:marker>
            <c:symbol val="circle"/>
            <c:size val="4"/>
          </c:marker>
          <c:cat>
            <c:strRef>
              <c:f>'Figure 12-6'!$A$2:$A$50</c:f>
              <c:strCache>
                <c:ptCount val="49"/>
                <c:pt idx="0">
                  <c:v>New York</c:v>
                </c:pt>
                <c:pt idx="1">
                  <c:v>Washington, D.C.</c:v>
                </c:pt>
                <c:pt idx="2">
                  <c:v>Chicago</c:v>
                </c:pt>
                <c:pt idx="3">
                  <c:v>Philadelphia</c:v>
                </c:pt>
                <c:pt idx="4">
                  <c:v>Norfolk</c:v>
                </c:pt>
                <c:pt idx="5">
                  <c:v>Boston</c:v>
                </c:pt>
                <c:pt idx="6">
                  <c:v>Pittsburgh</c:v>
                </c:pt>
                <c:pt idx="7">
                  <c:v>New Orleans</c:v>
                </c:pt>
                <c:pt idx="8">
                  <c:v>San Francisco</c:v>
                </c:pt>
                <c:pt idx="9">
                  <c:v>Minneapolis</c:v>
                </c:pt>
                <c:pt idx="10">
                  <c:v>San Diego</c:v>
                </c:pt>
                <c:pt idx="11">
                  <c:v>Seattle</c:v>
                </c:pt>
                <c:pt idx="12">
                  <c:v>Rochester</c:v>
                </c:pt>
                <c:pt idx="13">
                  <c:v>Denver</c:v>
                </c:pt>
                <c:pt idx="14">
                  <c:v>Portland</c:v>
                </c:pt>
                <c:pt idx="15">
                  <c:v>Milwaukee</c:v>
                </c:pt>
                <c:pt idx="16">
                  <c:v>Providence</c:v>
                </c:pt>
                <c:pt idx="17">
                  <c:v>Raleigh</c:v>
                </c:pt>
                <c:pt idx="18">
                  <c:v>Salt Lake City</c:v>
                </c:pt>
                <c:pt idx="19">
                  <c:v>Jacksonville</c:v>
                </c:pt>
                <c:pt idx="20">
                  <c:v>Buffalo</c:v>
                </c:pt>
                <c:pt idx="21">
                  <c:v>San Antonio</c:v>
                </c:pt>
                <c:pt idx="22">
                  <c:v>Hartford</c:v>
                </c:pt>
                <c:pt idx="23">
                  <c:v>St. Louis</c:v>
                </c:pt>
                <c:pt idx="24">
                  <c:v>Austin</c:v>
                </c:pt>
                <c:pt idx="25">
                  <c:v>Atlanta</c:v>
                </c:pt>
                <c:pt idx="26">
                  <c:v>Nashville</c:v>
                </c:pt>
                <c:pt idx="27">
                  <c:v>Kansas City</c:v>
                </c:pt>
                <c:pt idx="28">
                  <c:v>Charlotte</c:v>
                </c:pt>
                <c:pt idx="29">
                  <c:v>Sacramento</c:v>
                </c:pt>
                <c:pt idx="30">
                  <c:v>Louisville</c:v>
                </c:pt>
                <c:pt idx="31">
                  <c:v>Memphis</c:v>
                </c:pt>
                <c:pt idx="32">
                  <c:v>Houston</c:v>
                </c:pt>
                <c:pt idx="33">
                  <c:v>Cincinnati</c:v>
                </c:pt>
                <c:pt idx="34">
                  <c:v>Orlando</c:v>
                </c:pt>
                <c:pt idx="35">
                  <c:v>Miami</c:v>
                </c:pt>
                <c:pt idx="36">
                  <c:v>Phoenix</c:v>
                </c:pt>
                <c:pt idx="37">
                  <c:v>Los Angeles</c:v>
                </c:pt>
                <c:pt idx="38">
                  <c:v>Cleveland</c:v>
                </c:pt>
                <c:pt idx="39">
                  <c:v>Indianapolis</c:v>
                </c:pt>
                <c:pt idx="40">
                  <c:v>Columbus</c:v>
                </c:pt>
                <c:pt idx="41">
                  <c:v>West Palm Beach</c:v>
                </c:pt>
                <c:pt idx="42">
                  <c:v>Greensboro</c:v>
                </c:pt>
                <c:pt idx="43">
                  <c:v>Dallas</c:v>
                </c:pt>
                <c:pt idx="44">
                  <c:v>Las Vegas</c:v>
                </c:pt>
                <c:pt idx="45">
                  <c:v>Tampa</c:v>
                </c:pt>
                <c:pt idx="46">
                  <c:v>Oklahoma City</c:v>
                </c:pt>
                <c:pt idx="47">
                  <c:v>Grand Rapids</c:v>
                </c:pt>
                <c:pt idx="48">
                  <c:v>Detroit</c:v>
                </c:pt>
              </c:strCache>
            </c:strRef>
          </c:cat>
          <c:val>
            <c:numRef>
              <c:f>'Figure 12-6'!$G$2:$G$50</c:f>
              <c:numCache>
                <c:formatCode>General</c:formatCode>
                <c:ptCount val="49"/>
                <c:pt idx="0">
                  <c:v>53.886156076581237</c:v>
                </c:pt>
                <c:pt idx="1">
                  <c:v>69.329903820648013</c:v>
                </c:pt>
                <c:pt idx="2">
                  <c:v>71.039976612975039</c:v>
                </c:pt>
                <c:pt idx="3">
                  <c:v>74.098444149006241</c:v>
                </c:pt>
                <c:pt idx="4">
                  <c:v>80.913201357062675</c:v>
                </c:pt>
                <c:pt idx="5">
                  <c:v>71.951854483424668</c:v>
                </c:pt>
                <c:pt idx="6">
                  <c:v>77.023465070148774</c:v>
                </c:pt>
                <c:pt idx="7">
                  <c:v>78.097986019502244</c:v>
                </c:pt>
                <c:pt idx="8">
                  <c:v>67.686308096313994</c:v>
                </c:pt>
                <c:pt idx="9">
                  <c:v>78.287821188603857</c:v>
                </c:pt>
                <c:pt idx="10">
                  <c:v>76.163162763242667</c:v>
                </c:pt>
                <c:pt idx="11">
                  <c:v>70.772507596707754</c:v>
                </c:pt>
                <c:pt idx="12">
                  <c:v>82.572565179884691</c:v>
                </c:pt>
                <c:pt idx="13">
                  <c:v>75.553748717878051</c:v>
                </c:pt>
                <c:pt idx="14">
                  <c:v>72.289002949009685</c:v>
                </c:pt>
                <c:pt idx="15">
                  <c:v>80.551638647583005</c:v>
                </c:pt>
                <c:pt idx="16">
                  <c:v>81.344682019425477</c:v>
                </c:pt>
                <c:pt idx="17">
                  <c:v>82.022742435576262</c:v>
                </c:pt>
                <c:pt idx="18">
                  <c:v>77.683088959666392</c:v>
                </c:pt>
                <c:pt idx="19">
                  <c:v>82.531680267907575</c:v>
                </c:pt>
                <c:pt idx="20">
                  <c:v>81.955872701175721</c:v>
                </c:pt>
                <c:pt idx="21">
                  <c:v>79.538065536835475</c:v>
                </c:pt>
                <c:pt idx="22">
                  <c:v>81.521813833296676</c:v>
                </c:pt>
                <c:pt idx="23">
                  <c:v>83.039412050121072</c:v>
                </c:pt>
                <c:pt idx="24">
                  <c:v>75.601568786620959</c:v>
                </c:pt>
                <c:pt idx="25">
                  <c:v>77.557786416879225</c:v>
                </c:pt>
                <c:pt idx="26">
                  <c:v>81.257799822035651</c:v>
                </c:pt>
                <c:pt idx="27">
                  <c:v>83.746683608848898</c:v>
                </c:pt>
                <c:pt idx="28">
                  <c:v>80.569520954782178</c:v>
                </c:pt>
                <c:pt idx="29">
                  <c:v>75.638108573262159</c:v>
                </c:pt>
                <c:pt idx="30">
                  <c:v>83.507042107697131</c:v>
                </c:pt>
                <c:pt idx="31">
                  <c:v>83.577336231863526</c:v>
                </c:pt>
                <c:pt idx="32">
                  <c:v>79.4370750182769</c:v>
                </c:pt>
                <c:pt idx="33">
                  <c:v>84.126598464156615</c:v>
                </c:pt>
                <c:pt idx="34">
                  <c:v>82.059897129583533</c:v>
                </c:pt>
                <c:pt idx="35">
                  <c:v>78.800665538801994</c:v>
                </c:pt>
                <c:pt idx="36">
                  <c:v>76.689183488663787</c:v>
                </c:pt>
                <c:pt idx="37">
                  <c:v>74.122245792821815</c:v>
                </c:pt>
                <c:pt idx="38">
                  <c:v>83.669983028546667</c:v>
                </c:pt>
                <c:pt idx="39">
                  <c:v>83.946599139776936</c:v>
                </c:pt>
                <c:pt idx="40">
                  <c:v>82.394771031422096</c:v>
                </c:pt>
                <c:pt idx="42">
                  <c:v>83.97899565503289</c:v>
                </c:pt>
                <c:pt idx="43">
                  <c:v>81.267514881086313</c:v>
                </c:pt>
                <c:pt idx="44">
                  <c:v>78.910956962435421</c:v>
                </c:pt>
                <c:pt idx="45">
                  <c:v>80.252522540061904</c:v>
                </c:pt>
                <c:pt idx="46">
                  <c:v>82.738483972066447</c:v>
                </c:pt>
                <c:pt idx="47">
                  <c:v>83.437184212309504</c:v>
                </c:pt>
                <c:pt idx="48">
                  <c:v>83.837078256657463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39904"/>
        <c:axId val="126941824"/>
      </c:lineChart>
      <c:catAx>
        <c:axId val="12693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Metropolitan Areas Over 1 Million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en-US"/>
          </a:p>
        </c:txPr>
        <c:crossAx val="126941824"/>
        <c:crosses val="autoZero"/>
        <c:auto val="1"/>
        <c:lblAlgn val="ctr"/>
        <c:lblOffset val="100"/>
        <c:noMultiLvlLbl val="0"/>
      </c:catAx>
      <c:valAx>
        <c:axId val="126941824"/>
        <c:scaling>
          <c:orientation val="minMax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Drive Alone</a:t>
                </a:r>
              </a:p>
            </c:rich>
          </c:tx>
          <c:layout>
            <c:manualLayout>
              <c:xMode val="edge"/>
              <c:yMode val="edge"/>
              <c:x val="7.462686567164179E-3"/>
              <c:y val="0.2682580731451894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693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484447839542447"/>
          <c:y val="0.54515719151888009"/>
          <c:w val="0.54142417832099343"/>
          <c:h val="9.537796363282483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'[1]T 2  BEST WORSE'!$K$1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cat>
            <c:numRef>
              <c:f>'[1]T 2  BEST WORSE'!$A$2:$A$49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cat>
          <c:val>
            <c:numRef>
              <c:f>'[1]T 2  BEST WORSE'!$K$2:$K$49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'[1]T 2  BEST WORSE'!$G$1</c:f>
              <c:strCache>
                <c:ptCount val="1"/>
                <c:pt idx="0">
                  <c:v>#REF!</c:v>
                </c:pt>
              </c:strCache>
            </c:strRef>
          </c:tx>
          <c:marker>
            <c:symbol val="circle"/>
            <c:size val="7"/>
          </c:marker>
          <c:cat>
            <c:numRef>
              <c:f>'[1]T 2  BEST WORSE'!$A$2:$A$49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cat>
          <c:val>
            <c:numRef>
              <c:f>'[1]T 2  BEST WORSE'!$G$2:$G$49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76544"/>
        <c:axId val="127278080"/>
      </c:lineChart>
      <c:catAx>
        <c:axId val="12727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7278080"/>
        <c:crosses val="autoZero"/>
        <c:auto val="1"/>
        <c:lblAlgn val="ctr"/>
        <c:lblOffset val="100"/>
        <c:noMultiLvlLbl val="0"/>
      </c:catAx>
      <c:valAx>
        <c:axId val="127278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727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852607043522604"/>
          <c:y val="0.49036265783690197"/>
          <c:w val="0.54142417832099343"/>
          <c:h val="0.1349517935142544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46041119860017"/>
          <c:y val="9.6847779085085614E-2"/>
          <c:w val="0.72674803149606304"/>
          <c:h val="0.751241267918433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12-7'!$G$2</c:f>
              <c:strCache>
                <c:ptCount val="1"/>
                <c:pt idx="0">
                  <c:v>Drive Alone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numFmt formatCode="#,##0.0" sourceLinked="0"/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12-7'!$A$4:$A$11</c:f>
              <c:strCache>
                <c:ptCount val="8"/>
                <c:pt idx="0">
                  <c:v>Metro areas</c:v>
                </c:pt>
                <c:pt idx="1">
                  <c:v>5,000+</c:v>
                </c:pt>
                <c:pt idx="2">
                  <c:v>2,500-5,000</c:v>
                </c:pt>
                <c:pt idx="3">
                  <c:v>1,000-2,500</c:v>
                </c:pt>
                <c:pt idx="4">
                  <c:v>500-1,000</c:v>
                </c:pt>
                <c:pt idx="5">
                  <c:v>250-500</c:v>
                </c:pt>
                <c:pt idx="6">
                  <c:v>100-250</c:v>
                </c:pt>
                <c:pt idx="7">
                  <c:v>Nonmetro areas</c:v>
                </c:pt>
              </c:strCache>
            </c:strRef>
          </c:cat>
          <c:val>
            <c:numRef>
              <c:f>'Figure 12-7'!$G$4:$G$11</c:f>
              <c:numCache>
                <c:formatCode>0.00</c:formatCode>
                <c:ptCount val="8"/>
                <c:pt idx="0">
                  <c:v>75.665940570287958</c:v>
                </c:pt>
                <c:pt idx="1">
                  <c:v>70.207829888658353</c:v>
                </c:pt>
                <c:pt idx="2">
                  <c:v>77.079289645448995</c:v>
                </c:pt>
                <c:pt idx="3">
                  <c:v>80.938229145764382</c:v>
                </c:pt>
                <c:pt idx="4">
                  <c:v>80.38556877369966</c:v>
                </c:pt>
                <c:pt idx="5">
                  <c:v>81.023692880698334</c:v>
                </c:pt>
                <c:pt idx="6">
                  <c:v>79.143523622213266</c:v>
                </c:pt>
                <c:pt idx="7">
                  <c:v>80.398059204032734</c:v>
                </c:pt>
              </c:numCache>
            </c:numRef>
          </c:val>
        </c:ser>
        <c:ser>
          <c:idx val="1"/>
          <c:order val="1"/>
          <c:tx>
            <c:strRef>
              <c:f>'Figure 12-7'!$H$2</c:f>
              <c:strCache>
                <c:ptCount val="1"/>
                <c:pt idx="0">
                  <c:v>Carpool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#,##0.0" sourceLinked="0"/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12-7'!$A$4:$A$11</c:f>
              <c:strCache>
                <c:ptCount val="8"/>
                <c:pt idx="0">
                  <c:v>Metro areas</c:v>
                </c:pt>
                <c:pt idx="1">
                  <c:v>5,000+</c:v>
                </c:pt>
                <c:pt idx="2">
                  <c:v>2,500-5,000</c:v>
                </c:pt>
                <c:pt idx="3">
                  <c:v>1,000-2,500</c:v>
                </c:pt>
                <c:pt idx="4">
                  <c:v>500-1,000</c:v>
                </c:pt>
                <c:pt idx="5">
                  <c:v>250-500</c:v>
                </c:pt>
                <c:pt idx="6">
                  <c:v>100-250</c:v>
                </c:pt>
                <c:pt idx="7">
                  <c:v>Nonmetro areas</c:v>
                </c:pt>
              </c:strCache>
            </c:strRef>
          </c:cat>
          <c:val>
            <c:numRef>
              <c:f>'Figure 12-7'!$H$4:$H$11</c:f>
              <c:numCache>
                <c:formatCode>0.00</c:formatCode>
                <c:ptCount val="8"/>
                <c:pt idx="0">
                  <c:v>9.5010668041598088</c:v>
                </c:pt>
                <c:pt idx="1">
                  <c:v>9.3611760989109261</c:v>
                </c:pt>
                <c:pt idx="2">
                  <c:v>9.388726856706997</c:v>
                </c:pt>
                <c:pt idx="3">
                  <c:v>9.4411844641945457</c:v>
                </c:pt>
                <c:pt idx="4">
                  <c:v>9.7836596223635421</c:v>
                </c:pt>
                <c:pt idx="5">
                  <c:v>9.8547530522737219</c:v>
                </c:pt>
                <c:pt idx="6">
                  <c:v>9.8342513099260067</c:v>
                </c:pt>
                <c:pt idx="7">
                  <c:v>10.476255470807374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304832"/>
        <c:axId val="127306752"/>
      </c:barChart>
      <c:catAx>
        <c:axId val="127304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Metro Area Size (thousands)</a:t>
                </a:r>
                <a:endParaRPr lang="en-US" sz="1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7306752"/>
        <c:crosses val="autoZero"/>
        <c:auto val="1"/>
        <c:lblAlgn val="ctr"/>
        <c:lblOffset val="100"/>
        <c:noMultiLvlLbl val="0"/>
      </c:catAx>
      <c:valAx>
        <c:axId val="127306752"/>
        <c:scaling>
          <c:orientation val="minMax"/>
          <c:min val="6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730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208377077865263"/>
          <c:y val="0.65812961841308304"/>
          <c:w val="0.18680511811023626"/>
          <c:h val="0.1861425367806035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7286611964528"/>
          <c:y val="6.7943772129155006E-2"/>
          <c:w val="0.71176381272296119"/>
          <c:h val="0.66245133787806731"/>
        </c:manualLayout>
      </c:layout>
      <c:lineChart>
        <c:grouping val="standard"/>
        <c:varyColors val="0"/>
        <c:ser>
          <c:idx val="2"/>
          <c:order val="0"/>
          <c:tx>
            <c:strRef>
              <c:f>'Figure 12-8'!$G$2</c:f>
              <c:strCache>
                <c:ptCount val="1"/>
                <c:pt idx="0">
                  <c:v>Total personal vehicle </c:v>
                </c:pt>
              </c:strCache>
            </c:strRef>
          </c:tx>
          <c:marker>
            <c:symbol val="none"/>
          </c:marker>
          <c:dPt>
            <c:idx val="0"/>
            <c:marker>
              <c:symbol val="auto"/>
            </c:marker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5.0329648485383925E-2"/>
                  <c:y val="-4.072715742746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1207099627531781E-2"/>
                  <c:y val="-5.414997621941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03731224708187E-2"/>
                  <c:y val="-8.0995613803308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981148745509918E-2"/>
                  <c:y val="-6.757279501136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6903731224708145E-2"/>
                  <c:y val="-8.5469886733956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12-8'!$A$3,'Figure 12-8'!$I$3,'Figure 12-8'!$A$4:$A$10)</c:f>
              <c:strCache>
                <c:ptCount val="9"/>
                <c:pt idx="0">
                  <c:v>All</c:v>
                </c:pt>
                <c:pt idx="2">
                  <c:v>16 to 19 </c:v>
                </c:pt>
                <c:pt idx="3">
                  <c:v>20 to 24 </c:v>
                </c:pt>
                <c:pt idx="4">
                  <c:v>25 to 44 </c:v>
                </c:pt>
                <c:pt idx="5">
                  <c:v>45 to 54 </c:v>
                </c:pt>
                <c:pt idx="6">
                  <c:v>55 to 59</c:v>
                </c:pt>
                <c:pt idx="7">
                  <c:v>60 to 64 </c:v>
                </c:pt>
                <c:pt idx="8">
                  <c:v>65 and over</c:v>
                </c:pt>
              </c:strCache>
            </c:strRef>
          </c:cat>
          <c:val>
            <c:numRef>
              <c:f>('Figure 12-8'!$G$3,'Figure 12-8'!$H$3,'Figure 12-8'!$G$4:$G$10)</c:f>
              <c:numCache>
                <c:formatCode>General</c:formatCode>
                <c:ptCount val="9"/>
                <c:pt idx="0" formatCode="0.00%">
                  <c:v>0.8625894682681251</c:v>
                </c:pt>
                <c:pt idx="2" formatCode="0.00%">
                  <c:v>0.80504975138790802</c:v>
                </c:pt>
                <c:pt idx="3" formatCode="0.00%">
                  <c:v>0.83126861584002165</c:v>
                </c:pt>
                <c:pt idx="4" formatCode="0.00%">
                  <c:v>0.86794017471981666</c:v>
                </c:pt>
                <c:pt idx="5" formatCode="0.00%">
                  <c:v>0.87575616664623379</c:v>
                </c:pt>
                <c:pt idx="6" formatCode="0.00%">
                  <c:v>0.8716863300489246</c:v>
                </c:pt>
                <c:pt idx="7" formatCode="0.00%">
                  <c:v>0.86279958981609584</c:v>
                </c:pt>
                <c:pt idx="8" formatCode="0.00%">
                  <c:v>0.82964118532461473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12-8'!$E$2</c:f>
              <c:strCache>
                <c:ptCount val="1"/>
                <c:pt idx="0">
                  <c:v>Drive alone</c:v>
                </c:pt>
              </c:strCache>
            </c:strRef>
          </c:tx>
          <c:marker>
            <c:symbol val="none"/>
          </c:marker>
          <c:dPt>
            <c:idx val="0"/>
            <c:marker>
              <c:symbol val="auto"/>
            </c:marker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5.8744795750461064E-2"/>
                  <c:y val="6.7572795011361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858747765428796E-2"/>
                  <c:y val="5.4149623914460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8744732213853602E-2"/>
                  <c:y val="4.520107805316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744795750461119E-2"/>
                  <c:y val="8.5469886733956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744795750461064E-2"/>
                  <c:y val="9.8892705525903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8744795750461168E-2"/>
                  <c:y val="9.4418432595254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329676957318527E-2"/>
                  <c:y val="8.9944159664605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6903731224708145E-2"/>
                  <c:y val="7.2047067942010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12-8'!$A$3,'Figure 12-8'!$I$3,'Figure 12-8'!$A$4:$A$10)</c:f>
              <c:strCache>
                <c:ptCount val="9"/>
                <c:pt idx="0">
                  <c:v>All</c:v>
                </c:pt>
                <c:pt idx="2">
                  <c:v>16 to 19 </c:v>
                </c:pt>
                <c:pt idx="3">
                  <c:v>20 to 24 </c:v>
                </c:pt>
                <c:pt idx="4">
                  <c:v>25 to 44 </c:v>
                </c:pt>
                <c:pt idx="5">
                  <c:v>45 to 54 </c:v>
                </c:pt>
                <c:pt idx="6">
                  <c:v>55 to 59</c:v>
                </c:pt>
                <c:pt idx="7">
                  <c:v>60 to 64 </c:v>
                </c:pt>
                <c:pt idx="8">
                  <c:v>65 and over</c:v>
                </c:pt>
              </c:strCache>
            </c:strRef>
          </c:cat>
          <c:val>
            <c:numRef>
              <c:f>('Figure 12-8'!$E$3,'Figure 12-8'!$H$4,'Figure 12-8'!$E$4:$E$10)</c:f>
              <c:numCache>
                <c:formatCode>General</c:formatCode>
                <c:ptCount val="9"/>
                <c:pt idx="0" formatCode="0.00%">
                  <c:v>0.76571303950511249</c:v>
                </c:pt>
                <c:pt idx="2" formatCode="0.00%">
                  <c:v>0.65412436849138134</c:v>
                </c:pt>
                <c:pt idx="3" formatCode="0.00%">
                  <c:v>0.71133606289332285</c:v>
                </c:pt>
                <c:pt idx="4" formatCode="0.00%">
                  <c:v>0.76456143425996292</c:v>
                </c:pt>
                <c:pt idx="5" formatCode="0.00%">
                  <c:v>0.78803122174945595</c:v>
                </c:pt>
                <c:pt idx="6" formatCode="0.00%">
                  <c:v>0.79514728311171612</c:v>
                </c:pt>
                <c:pt idx="7" formatCode="0.00%">
                  <c:v>0.79080477781486558</c:v>
                </c:pt>
                <c:pt idx="8" formatCode="0.00%">
                  <c:v>0.76270160014443145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12-8'!$F$2</c:f>
              <c:strCache>
                <c:ptCount val="1"/>
                <c:pt idx="0">
                  <c:v>Carpool</c:v>
                </c:pt>
              </c:strCache>
            </c:strRef>
          </c:tx>
          <c:marker>
            <c:symbol val="none"/>
          </c:marker>
          <c:dPt>
            <c:idx val="0"/>
            <c:marker>
              <c:symbol val="auto"/>
            </c:marker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5.1634106746474347E-2"/>
                  <c:y val="-4.5201430358118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858747765428796E-2"/>
                  <c:y val="-7.2047067942010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8744732213853602E-2"/>
                  <c:y val="-9.8892705525903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13418255121943E-2"/>
                  <c:y val="-0.11231552431784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226328799441103E-2"/>
                  <c:y val="-7.2047067942010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226328799441103E-2"/>
                  <c:y val="-7.6521693177614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226328799441186E-2"/>
                  <c:y val="-7.6521340872659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12-8'!$A$3,'Figure 12-8'!$I$3,'Figure 12-8'!$A$4:$A$10)</c:f>
              <c:strCache>
                <c:ptCount val="9"/>
                <c:pt idx="0">
                  <c:v>All</c:v>
                </c:pt>
                <c:pt idx="2">
                  <c:v>16 to 19 </c:v>
                </c:pt>
                <c:pt idx="3">
                  <c:v>20 to 24 </c:v>
                </c:pt>
                <c:pt idx="4">
                  <c:v>25 to 44 </c:v>
                </c:pt>
                <c:pt idx="5">
                  <c:v>45 to 54 </c:v>
                </c:pt>
                <c:pt idx="6">
                  <c:v>55 to 59</c:v>
                </c:pt>
                <c:pt idx="7">
                  <c:v>60 to 64 </c:v>
                </c:pt>
                <c:pt idx="8">
                  <c:v>65 and over</c:v>
                </c:pt>
              </c:strCache>
            </c:strRef>
          </c:cat>
          <c:val>
            <c:numRef>
              <c:f>('Figure 12-8'!$F$3,'Figure 12-8'!$H$5,'Figure 12-8'!$F$4:$F$10)</c:f>
              <c:numCache>
                <c:formatCode>General</c:formatCode>
                <c:ptCount val="9"/>
                <c:pt idx="0" formatCode="0.00%">
                  <c:v>9.6876428763012626E-2</c:v>
                </c:pt>
                <c:pt idx="2" formatCode="0.00%">
                  <c:v>0.15092538289652668</c:v>
                </c:pt>
                <c:pt idx="3" formatCode="0.00%">
                  <c:v>0.11993255294669877</c:v>
                </c:pt>
                <c:pt idx="4" formatCode="0.00%">
                  <c:v>0.10337874045985378</c:v>
                </c:pt>
                <c:pt idx="5" formatCode="0.00%">
                  <c:v>8.7724944896777887E-2</c:v>
                </c:pt>
                <c:pt idx="6" formatCode="0.00%">
                  <c:v>7.6539046937208463E-2</c:v>
                </c:pt>
                <c:pt idx="7" formatCode="0.00%">
                  <c:v>7.1994812001230216E-2</c:v>
                </c:pt>
                <c:pt idx="8" formatCode="0.00%">
                  <c:v>6.6939585180183295E-2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14336"/>
        <c:axId val="127632896"/>
      </c:lineChart>
      <c:catAx>
        <c:axId val="12761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7657894446223664"/>
              <c:y val="0.888143176733780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3300000"/>
          <a:lstStyle/>
          <a:p>
            <a:pPr>
              <a:defRPr/>
            </a:pPr>
            <a:endParaRPr lang="en-US"/>
          </a:p>
        </c:txPr>
        <c:crossAx val="127632896"/>
        <c:crosses val="autoZero"/>
        <c:auto val="1"/>
        <c:lblAlgn val="ctr"/>
        <c:lblOffset val="100"/>
        <c:noMultiLvlLbl val="0"/>
      </c:catAx>
      <c:valAx>
        <c:axId val="127632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extTo"/>
        <c:crossAx val="12761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87099772138549"/>
          <c:y val="6.5438883897902034E-2"/>
          <c:w val="0.1692987154158388"/>
          <c:h val="0.8199048776621042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76200</xdr:rowOff>
    </xdr:from>
    <xdr:to>
      <xdr:col>6</xdr:col>
      <xdr:colOff>533400</xdr:colOff>
      <xdr:row>15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1</xdr:row>
      <xdr:rowOff>38100</xdr:rowOff>
    </xdr:from>
    <xdr:to>
      <xdr:col>18</xdr:col>
      <xdr:colOff>76200</xdr:colOff>
      <xdr:row>11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41275</xdr:rowOff>
    </xdr:from>
    <xdr:to>
      <xdr:col>6</xdr:col>
      <xdr:colOff>161925</xdr:colOff>
      <xdr:row>24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1263925</xdr:colOff>
      <xdr:row>1</xdr:row>
      <xdr:rowOff>77443</xdr:rowOff>
    </xdr:from>
    <xdr:to>
      <xdr:col>9</xdr:col>
      <xdr:colOff>321364</xdr:colOff>
      <xdr:row>15</xdr:row>
      <xdr:rowOff>152401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19</xdr:row>
      <xdr:rowOff>120650</xdr:rowOff>
    </xdr:from>
    <xdr:to>
      <xdr:col>6</xdr:col>
      <xdr:colOff>571500</xdr:colOff>
      <xdr:row>32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438150</xdr:colOff>
      <xdr:row>6</xdr:row>
      <xdr:rowOff>63500</xdr:rowOff>
    </xdr:from>
    <xdr:to>
      <xdr:col>28</xdr:col>
      <xdr:colOff>133350</xdr:colOff>
      <xdr:row>18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298450</xdr:colOff>
      <xdr:row>25</xdr:row>
      <xdr:rowOff>47625</xdr:rowOff>
    </xdr:from>
    <xdr:to>
      <xdr:col>5</xdr:col>
      <xdr:colOff>698500</xdr:colOff>
      <xdr:row>40</xdr:row>
      <xdr:rowOff>22225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16</xdr:row>
      <xdr:rowOff>0</xdr:rowOff>
    </xdr:from>
    <xdr:to>
      <xdr:col>7</xdr:col>
      <xdr:colOff>609600</xdr:colOff>
      <xdr:row>29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</xdr:row>
      <xdr:rowOff>34925</xdr:rowOff>
    </xdr:from>
    <xdr:to>
      <xdr:col>6</xdr:col>
      <xdr:colOff>38100</xdr:colOff>
      <xdr:row>15</xdr:row>
      <xdr:rowOff>133350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273050</xdr:colOff>
      <xdr:row>1</xdr:row>
      <xdr:rowOff>28575</xdr:rowOff>
    </xdr:from>
    <xdr:to>
      <xdr:col>19</xdr:col>
      <xdr:colOff>196850</xdr:colOff>
      <xdr:row>18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469900</xdr:colOff>
      <xdr:row>2</xdr:row>
      <xdr:rowOff>19050</xdr:rowOff>
    </xdr:from>
    <xdr:to>
      <xdr:col>15</xdr:col>
      <xdr:colOff>165100</xdr:colOff>
      <xdr:row>19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231775</xdr:colOff>
      <xdr:row>2</xdr:row>
      <xdr:rowOff>38100</xdr:rowOff>
    </xdr:from>
    <xdr:to>
      <xdr:col>13</xdr:col>
      <xdr:colOff>123825</xdr:colOff>
      <xdr:row>15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609599</xdr:colOff>
      <xdr:row>2</xdr:row>
      <xdr:rowOff>41275</xdr:rowOff>
    </xdr:from>
    <xdr:to>
      <xdr:col>25</xdr:col>
      <xdr:colOff>295275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</xdr:row>
      <xdr:rowOff>0</xdr:rowOff>
    </xdr:from>
    <xdr:to>
      <xdr:col>46</xdr:col>
      <xdr:colOff>457200</xdr:colOff>
      <xdr:row>29</xdr:row>
      <xdr:rowOff>165099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13</xdr:row>
      <xdr:rowOff>28575</xdr:rowOff>
    </xdr:from>
    <xdr:to>
      <xdr:col>6</xdr:col>
      <xdr:colOff>619125</xdr:colOff>
      <xdr:row>26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101599</xdr:colOff>
      <xdr:row>13</xdr:row>
      <xdr:rowOff>57150</xdr:rowOff>
    </xdr:from>
    <xdr:to>
      <xdr:col>7</xdr:col>
      <xdr:colOff>104775</xdr:colOff>
      <xdr:row>28</xdr:row>
      <xdr:rowOff>38100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n%20Pisarski/AppData/Local/Microsoft/Windows/Temporary%20Internet%20Files/Content.Outlook/O6132IG3/Figure%203-49%205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0"/>
      <sheetName val="pivot 2010"/>
      <sheetName val="Summary 2011"/>
      <sheetName val="pivot 2011"/>
      <sheetName val="2011"/>
      <sheetName val="Combined MSA Pivot 2010"/>
      <sheetName val="2010"/>
      <sheetName val="Ann"/>
      <sheetName val="1990 CMSA Equivalencies"/>
      <sheetName val="Metro Areas"/>
      <sheetName val="1990"/>
      <sheetName val="T 2  BEST WORSE"/>
    </sheetNames>
    <sheetDataSet>
      <sheetData sheetId="0"/>
      <sheetData sheetId="1">
        <row r="4">
          <cell r="H4">
            <v>136941010</v>
          </cell>
          <cell r="I4">
            <v>104857517</v>
          </cell>
          <cell r="J4">
            <v>13266356</v>
          </cell>
          <cell r="K4">
            <v>6768661</v>
          </cell>
          <cell r="N4">
            <v>5924200</v>
          </cell>
        </row>
        <row r="5">
          <cell r="B5">
            <v>19684850</v>
          </cell>
          <cell r="C5">
            <v>15932569</v>
          </cell>
          <cell r="D5">
            <v>1858483</v>
          </cell>
          <cell r="E5">
            <v>430748</v>
          </cell>
          <cell r="F5">
            <v>783872</v>
          </cell>
        </row>
        <row r="6">
          <cell r="B6">
            <v>5810061</v>
          </cell>
          <cell r="C6">
            <v>4598287</v>
          </cell>
          <cell r="D6">
            <v>571376</v>
          </cell>
          <cell r="E6">
            <v>77060</v>
          </cell>
          <cell r="F6">
            <v>251469</v>
          </cell>
        </row>
        <row r="7">
          <cell r="B7">
            <v>13173309</v>
          </cell>
          <cell r="C7">
            <v>10153893</v>
          </cell>
          <cell r="D7">
            <v>1236806</v>
          </cell>
          <cell r="E7">
            <v>522503</v>
          </cell>
          <cell r="F7">
            <v>697892</v>
          </cell>
        </row>
        <row r="8">
          <cell r="B8">
            <v>10316981</v>
          </cell>
          <cell r="C8">
            <v>8359199</v>
          </cell>
          <cell r="D8">
            <v>1016713</v>
          </cell>
          <cell r="E8">
            <v>114907</v>
          </cell>
          <cell r="F8">
            <v>401006</v>
          </cell>
        </row>
        <row r="10">
          <cell r="B10">
            <v>13529467</v>
          </cell>
          <cell r="C10">
            <v>10875739</v>
          </cell>
          <cell r="D10">
            <v>1323677</v>
          </cell>
          <cell r="E10">
            <v>212193</v>
          </cell>
          <cell r="F10">
            <v>551817</v>
          </cell>
        </row>
        <row r="11">
          <cell r="B11">
            <v>47938485</v>
          </cell>
          <cell r="C11">
            <v>33656570</v>
          </cell>
          <cell r="D11">
            <v>4487606</v>
          </cell>
          <cell r="E11">
            <v>5254994</v>
          </cell>
          <cell r="F11">
            <v>2130756</v>
          </cell>
        </row>
        <row r="13">
          <cell r="B13">
            <v>110741038</v>
          </cell>
          <cell r="C13">
            <v>83793248</v>
          </cell>
          <cell r="D13">
            <v>10521580</v>
          </cell>
          <cell r="E13">
            <v>6617544</v>
          </cell>
          <cell r="F13">
            <v>4831515</v>
          </cell>
        </row>
      </sheetData>
      <sheetData sheetId="2"/>
      <sheetData sheetId="3">
        <row r="4">
          <cell r="H4">
            <v>138269979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D25" sqref="D25"/>
    </sheetView>
  </sheetViews>
  <sheetFormatPr defaultRowHeight="15" x14ac:dyDescent="0.25"/>
  <cols>
    <col min="1" max="1" width="10.140625" customWidth="1"/>
    <col min="2" max="9" width="11.28515625" customWidth="1"/>
  </cols>
  <sheetData>
    <row r="1" spans="1:9" ht="15.75" thickBot="1" x14ac:dyDescent="0.3">
      <c r="A1" s="279" t="s">
        <v>295</v>
      </c>
      <c r="B1" s="279"/>
      <c r="C1" s="279"/>
      <c r="D1" s="279"/>
      <c r="E1" s="279"/>
      <c r="F1" s="279"/>
      <c r="G1" s="279"/>
      <c r="H1" s="279"/>
      <c r="I1" s="279"/>
    </row>
    <row r="2" spans="1:9" ht="15.75" thickBot="1" x14ac:dyDescent="0.3">
      <c r="A2" s="283"/>
      <c r="B2" s="280">
        <v>1980</v>
      </c>
      <c r="C2" s="281"/>
      <c r="D2" s="282">
        <v>1990</v>
      </c>
      <c r="E2" s="281"/>
      <c r="F2" s="282">
        <v>2000</v>
      </c>
      <c r="G2" s="281"/>
      <c r="H2" s="282">
        <v>2010</v>
      </c>
      <c r="I2" s="281"/>
    </row>
    <row r="3" spans="1:9" ht="15.75" thickBot="1" x14ac:dyDescent="0.3">
      <c r="A3" s="284"/>
      <c r="B3" s="80" t="s">
        <v>296</v>
      </c>
      <c r="C3" s="80" t="s">
        <v>0</v>
      </c>
      <c r="D3" s="80" t="s">
        <v>296</v>
      </c>
      <c r="E3" s="80" t="s">
        <v>0</v>
      </c>
      <c r="F3" s="80" t="s">
        <v>296</v>
      </c>
      <c r="G3" s="80" t="s">
        <v>0</v>
      </c>
      <c r="H3" s="80" t="s">
        <v>296</v>
      </c>
      <c r="I3" s="80" t="s">
        <v>0</v>
      </c>
    </row>
    <row r="4" spans="1:9" ht="30" customHeight="1" thickBot="1" x14ac:dyDescent="0.3">
      <c r="A4" s="81" t="s">
        <v>24</v>
      </c>
      <c r="B4" s="83">
        <v>96617</v>
      </c>
      <c r="C4" s="84">
        <v>1</v>
      </c>
      <c r="D4" s="83">
        <v>115070</v>
      </c>
      <c r="E4" s="84">
        <v>1</v>
      </c>
      <c r="F4" s="83">
        <v>128279</v>
      </c>
      <c r="G4" s="84">
        <v>1</v>
      </c>
      <c r="H4" s="83">
        <v>136941</v>
      </c>
      <c r="I4" s="84">
        <v>1</v>
      </c>
    </row>
    <row r="5" spans="1:9" ht="30" customHeight="1" thickBot="1" x14ac:dyDescent="0.3">
      <c r="A5" s="81" t="s">
        <v>21</v>
      </c>
      <c r="B5" s="83">
        <v>62193</v>
      </c>
      <c r="C5" s="84">
        <v>0.64370000000000005</v>
      </c>
      <c r="D5" s="83">
        <v>84215</v>
      </c>
      <c r="E5" s="84">
        <v>0.7319</v>
      </c>
      <c r="F5" s="83">
        <v>97102</v>
      </c>
      <c r="G5" s="84">
        <v>0.75700000000000001</v>
      </c>
      <c r="H5" s="83">
        <v>104858</v>
      </c>
      <c r="I5" s="84">
        <v>0.76570000000000005</v>
      </c>
    </row>
    <row r="6" spans="1:9" ht="15.75" thickBot="1" x14ac:dyDescent="0.3">
      <c r="A6" s="82" t="s">
        <v>22</v>
      </c>
      <c r="B6" s="1">
        <v>19065</v>
      </c>
      <c r="C6" s="85">
        <v>0.1973</v>
      </c>
      <c r="D6" s="1">
        <v>15378</v>
      </c>
      <c r="E6" s="85">
        <v>0.1336</v>
      </c>
      <c r="F6" s="1">
        <v>15634</v>
      </c>
      <c r="G6" s="85">
        <v>0.12189999999999999</v>
      </c>
      <c r="H6" s="1">
        <v>13266</v>
      </c>
      <c r="I6" s="85">
        <v>9.69E-2</v>
      </c>
    </row>
    <row r="7" spans="1:9" ht="45" customHeight="1" thickBot="1" x14ac:dyDescent="0.3">
      <c r="A7" s="81" t="s">
        <v>297</v>
      </c>
      <c r="B7" s="86">
        <f>SUM(B5:B6)</f>
        <v>81258</v>
      </c>
      <c r="C7" s="84">
        <f t="shared" ref="C7:I7" si="0">SUM(C5:C6)</f>
        <v>0.84100000000000008</v>
      </c>
      <c r="D7" s="86">
        <f t="shared" si="0"/>
        <v>99593</v>
      </c>
      <c r="E7" s="84">
        <f t="shared" si="0"/>
        <v>0.86549999999999994</v>
      </c>
      <c r="F7" s="86">
        <f t="shared" si="0"/>
        <v>112736</v>
      </c>
      <c r="G7" s="84">
        <f t="shared" si="0"/>
        <v>0.87890000000000001</v>
      </c>
      <c r="H7" s="86">
        <f t="shared" si="0"/>
        <v>118124</v>
      </c>
      <c r="I7" s="84">
        <f t="shared" si="0"/>
        <v>0.86260000000000003</v>
      </c>
    </row>
    <row r="8" spans="1:9" x14ac:dyDescent="0.25">
      <c r="A8" s="155" t="s">
        <v>299</v>
      </c>
    </row>
    <row r="19" spans="3:11" x14ac:dyDescent="0.25">
      <c r="C19" s="74"/>
      <c r="D19" s="74"/>
      <c r="E19" s="74"/>
      <c r="F19" s="74"/>
      <c r="G19" s="74"/>
      <c r="H19" s="74"/>
      <c r="I19" s="74"/>
    </row>
    <row r="20" spans="3:11" x14ac:dyDescent="0.25">
      <c r="C20" s="74"/>
      <c r="D20" s="76"/>
      <c r="E20" s="76"/>
      <c r="F20" s="76"/>
      <c r="G20" s="77"/>
      <c r="H20" s="78"/>
      <c r="I20" s="3"/>
    </row>
    <row r="21" spans="3:11" x14ac:dyDescent="0.25">
      <c r="C21" s="74"/>
      <c r="D21" s="79"/>
      <c r="E21" s="79"/>
      <c r="F21" s="79"/>
      <c r="G21" s="79"/>
      <c r="H21" s="79"/>
      <c r="I21" s="74"/>
      <c r="K21" s="8"/>
    </row>
    <row r="22" spans="3:11" x14ac:dyDescent="0.25">
      <c r="C22" s="74"/>
      <c r="D22" s="79"/>
      <c r="E22" s="79"/>
      <c r="F22" s="79"/>
      <c r="G22" s="79"/>
      <c r="H22" s="79"/>
      <c r="I22" s="74"/>
      <c r="K22" s="8"/>
    </row>
    <row r="23" spans="3:11" x14ac:dyDescent="0.25">
      <c r="C23" s="74"/>
      <c r="D23" s="79"/>
      <c r="E23" s="79"/>
      <c r="F23" s="79"/>
      <c r="G23" s="79"/>
      <c r="H23" s="79"/>
      <c r="I23" s="74"/>
    </row>
    <row r="24" spans="3:11" x14ac:dyDescent="0.25">
      <c r="C24" s="74"/>
      <c r="D24" s="79"/>
      <c r="E24" s="79"/>
      <c r="F24" s="79"/>
      <c r="G24" s="79"/>
      <c r="H24" s="79"/>
      <c r="I24" s="74"/>
    </row>
    <row r="25" spans="3:11" x14ac:dyDescent="0.25">
      <c r="C25" s="74"/>
      <c r="D25" s="79"/>
      <c r="E25" s="79"/>
      <c r="F25" s="79"/>
      <c r="G25" s="79"/>
      <c r="H25" s="79"/>
      <c r="I25" s="74"/>
    </row>
    <row r="26" spans="3:11" x14ac:dyDescent="0.25">
      <c r="C26" s="74"/>
      <c r="D26" s="79"/>
      <c r="E26" s="79"/>
      <c r="F26" s="79"/>
      <c r="G26" s="79"/>
      <c r="H26" s="79"/>
      <c r="I26" s="74"/>
    </row>
    <row r="28" spans="3:11" x14ac:dyDescent="0.25">
      <c r="D28" s="17"/>
    </row>
  </sheetData>
  <mergeCells count="6">
    <mergeCell ref="A1:I1"/>
    <mergeCell ref="B2:C2"/>
    <mergeCell ref="D2:E2"/>
    <mergeCell ref="F2:G2"/>
    <mergeCell ref="H2:I2"/>
    <mergeCell ref="A2:A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A13" sqref="A13:F13"/>
    </sheetView>
  </sheetViews>
  <sheetFormatPr defaultRowHeight="15" x14ac:dyDescent="0.25"/>
  <cols>
    <col min="1" max="1" width="12.28515625" customWidth="1"/>
    <col min="2" max="2" width="12.140625" customWidth="1"/>
    <col min="3" max="3" width="13.42578125" customWidth="1"/>
    <col min="4" max="4" width="12.42578125" customWidth="1"/>
    <col min="5" max="6" width="11.42578125" customWidth="1"/>
    <col min="7" max="7" width="11.85546875" customWidth="1"/>
    <col min="8" max="8" width="15.140625" customWidth="1"/>
  </cols>
  <sheetData>
    <row r="1" spans="1:7" x14ac:dyDescent="0.25">
      <c r="A1" s="241">
        <v>2010</v>
      </c>
    </row>
    <row r="2" spans="1:7" ht="51" x14ac:dyDescent="0.25">
      <c r="A2" s="242"/>
      <c r="B2" s="242" t="s">
        <v>224</v>
      </c>
      <c r="C2" s="242" t="s">
        <v>225</v>
      </c>
      <c r="D2" s="242" t="s">
        <v>226</v>
      </c>
      <c r="E2" s="243" t="s">
        <v>228</v>
      </c>
      <c r="F2" s="243" t="s">
        <v>22</v>
      </c>
      <c r="G2" s="243" t="s">
        <v>229</v>
      </c>
    </row>
    <row r="3" spans="1:7" x14ac:dyDescent="0.25">
      <c r="A3" s="242" t="s">
        <v>230</v>
      </c>
      <c r="B3" s="244">
        <v>136941010</v>
      </c>
      <c r="C3" s="244">
        <v>104857517</v>
      </c>
      <c r="D3" s="244">
        <v>13266356</v>
      </c>
      <c r="E3" s="248">
        <f>C3/$B3</f>
        <v>0.76571303950511249</v>
      </c>
      <c r="F3" s="248">
        <f>D3/$B3</f>
        <v>9.6876428763012626E-2</v>
      </c>
      <c r="G3" s="248">
        <f>SUM(E3:F3)</f>
        <v>0.8625894682681251</v>
      </c>
    </row>
    <row r="4" spans="1:7" x14ac:dyDescent="0.25">
      <c r="A4" s="242" t="s">
        <v>231</v>
      </c>
      <c r="B4" s="244">
        <v>4660071</v>
      </c>
      <c r="C4" s="244">
        <v>3048266</v>
      </c>
      <c r="D4" s="244">
        <v>703323</v>
      </c>
      <c r="E4" s="248">
        <f t="shared" ref="E4:F10" si="0">C4/$B4</f>
        <v>0.65412436849138134</v>
      </c>
      <c r="F4" s="248">
        <f t="shared" si="0"/>
        <v>0.15092538289652668</v>
      </c>
      <c r="G4" s="248">
        <f t="shared" ref="G4:G10" si="1">SUM(E4:F4)</f>
        <v>0.80504975138790802</v>
      </c>
    </row>
    <row r="5" spans="1:7" x14ac:dyDescent="0.25">
      <c r="A5" s="242" t="s">
        <v>232</v>
      </c>
      <c r="B5" s="244">
        <v>12993303</v>
      </c>
      <c r="C5" s="244">
        <v>9242605</v>
      </c>
      <c r="D5" s="244">
        <v>1558320</v>
      </c>
      <c r="E5" s="248">
        <f t="shared" si="0"/>
        <v>0.71133606289332285</v>
      </c>
      <c r="F5" s="248">
        <f t="shared" si="0"/>
        <v>0.11993255294669877</v>
      </c>
      <c r="G5" s="248">
        <f t="shared" si="1"/>
        <v>0.83126861584002165</v>
      </c>
    </row>
    <row r="6" spans="1:7" x14ac:dyDescent="0.25">
      <c r="A6" s="245" t="s">
        <v>233</v>
      </c>
      <c r="B6" s="244">
        <v>59789440</v>
      </c>
      <c r="C6" s="244">
        <v>45712700</v>
      </c>
      <c r="D6" s="244">
        <v>6180957</v>
      </c>
      <c r="E6" s="248">
        <f t="shared" si="0"/>
        <v>0.76456143425996292</v>
      </c>
      <c r="F6" s="248">
        <f t="shared" si="0"/>
        <v>0.10337874045985378</v>
      </c>
      <c r="G6" s="248">
        <f t="shared" si="1"/>
        <v>0.86794017471981666</v>
      </c>
    </row>
    <row r="7" spans="1:7" x14ac:dyDescent="0.25">
      <c r="A7" s="242" t="s">
        <v>234</v>
      </c>
      <c r="B7" s="244">
        <v>32504905</v>
      </c>
      <c r="C7" s="244">
        <v>25614880</v>
      </c>
      <c r="D7" s="244">
        <v>2851491</v>
      </c>
      <c r="E7" s="248">
        <f t="shared" si="0"/>
        <v>0.78803122174945595</v>
      </c>
      <c r="F7" s="248">
        <f t="shared" si="0"/>
        <v>8.7724944896777887E-2</v>
      </c>
      <c r="G7" s="248">
        <f t="shared" si="1"/>
        <v>0.87575616664623379</v>
      </c>
    </row>
    <row r="8" spans="1:7" x14ac:dyDescent="0.25">
      <c r="A8" s="242" t="s">
        <v>235</v>
      </c>
      <c r="B8" s="244">
        <v>12808495</v>
      </c>
      <c r="C8" s="244">
        <v>10184640</v>
      </c>
      <c r="D8" s="244">
        <v>980350</v>
      </c>
      <c r="E8" s="248">
        <f t="shared" si="0"/>
        <v>0.79514728311171612</v>
      </c>
      <c r="F8" s="248">
        <f t="shared" si="0"/>
        <v>7.6539046937208463E-2</v>
      </c>
      <c r="G8" s="248">
        <f t="shared" si="1"/>
        <v>0.8716863300489246</v>
      </c>
    </row>
    <row r="9" spans="1:7" x14ac:dyDescent="0.25">
      <c r="A9" s="242" t="s">
        <v>236</v>
      </c>
      <c r="B9" s="244">
        <v>8385507</v>
      </c>
      <c r="C9" s="244">
        <v>6631299</v>
      </c>
      <c r="D9" s="244">
        <v>603713</v>
      </c>
      <c r="E9" s="248">
        <f t="shared" si="0"/>
        <v>0.79080477781486558</v>
      </c>
      <c r="F9" s="248">
        <f t="shared" si="0"/>
        <v>7.1994812001230216E-2</v>
      </c>
      <c r="G9" s="248">
        <f t="shared" si="1"/>
        <v>0.86279958981609584</v>
      </c>
    </row>
    <row r="10" spans="1:7" ht="25.5" x14ac:dyDescent="0.25">
      <c r="A10" s="246" t="s">
        <v>237</v>
      </c>
      <c r="B10" s="247">
        <v>5799289</v>
      </c>
      <c r="C10" s="244">
        <v>4423127</v>
      </c>
      <c r="D10" s="244">
        <v>388202</v>
      </c>
      <c r="E10" s="248">
        <f t="shared" si="0"/>
        <v>0.76270160014443145</v>
      </c>
      <c r="F10" s="248">
        <f t="shared" si="0"/>
        <v>6.6939585180183295E-2</v>
      </c>
      <c r="G10" s="248">
        <f t="shared" si="1"/>
        <v>0.82964118532461473</v>
      </c>
    </row>
    <row r="13" spans="1:7" x14ac:dyDescent="0.25">
      <c r="A13" s="296" t="s">
        <v>238</v>
      </c>
      <c r="B13" s="296"/>
      <c r="C13" s="296"/>
      <c r="D13" s="296"/>
      <c r="E13" s="296"/>
      <c r="F13" s="296"/>
    </row>
    <row r="30" spans="1:1" x14ac:dyDescent="0.25">
      <c r="A30" s="155" t="s">
        <v>298</v>
      </c>
    </row>
    <row r="46" spans="2:8" x14ac:dyDescent="0.25">
      <c r="B46" s="150"/>
      <c r="C46" s="151"/>
      <c r="D46" s="151"/>
      <c r="E46" s="151"/>
      <c r="F46" s="151"/>
      <c r="G46" s="151"/>
      <c r="H46" s="151"/>
    </row>
    <row r="47" spans="2:8" x14ac:dyDescent="0.25">
      <c r="B47" s="152"/>
      <c r="C47" s="153"/>
      <c r="D47" s="153"/>
      <c r="E47" s="153"/>
      <c r="F47" s="153"/>
      <c r="G47" s="153"/>
      <c r="H47" s="153"/>
    </row>
    <row r="48" spans="2:8" x14ac:dyDescent="0.25">
      <c r="B48" s="154"/>
      <c r="C48" s="153"/>
      <c r="D48" s="153"/>
      <c r="E48" s="153"/>
      <c r="F48" s="153"/>
      <c r="G48" s="153"/>
      <c r="H48" s="153"/>
    </row>
  </sheetData>
  <mergeCells count="1">
    <mergeCell ref="A13:F13"/>
  </mergeCells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P18" sqref="P18"/>
    </sheetView>
  </sheetViews>
  <sheetFormatPr defaultRowHeight="12.75" x14ac:dyDescent="0.2"/>
  <cols>
    <col min="1" max="1" width="15.5703125" style="18" customWidth="1"/>
    <col min="2" max="8" width="9.140625" style="18"/>
    <col min="9" max="9" width="11.7109375" style="18" customWidth="1"/>
    <col min="10" max="10" width="11.140625" style="18" bestFit="1" customWidth="1"/>
    <col min="11" max="16384" width="9.140625" style="18"/>
  </cols>
  <sheetData>
    <row r="1" spans="1:20" ht="15.75" thickBot="1" x14ac:dyDescent="0.3">
      <c r="A1" s="297" t="s">
        <v>240</v>
      </c>
      <c r="B1" s="298"/>
      <c r="C1" s="298"/>
      <c r="D1" s="298"/>
      <c r="E1" s="298"/>
      <c r="F1" s="298"/>
      <c r="G1" s="298"/>
      <c r="H1" s="298"/>
      <c r="I1" s="299"/>
      <c r="L1" s="285" t="s">
        <v>269</v>
      </c>
      <c r="M1" s="285"/>
      <c r="N1" s="285"/>
      <c r="O1" s="285"/>
      <c r="P1" s="285"/>
      <c r="Q1" s="285"/>
      <c r="R1" s="285"/>
    </row>
    <row r="2" spans="1:20" ht="26.25" thickBot="1" x14ac:dyDescent="0.25">
      <c r="A2" s="254" t="s">
        <v>241</v>
      </c>
      <c r="B2" s="300" t="s">
        <v>242</v>
      </c>
      <c r="C2" s="301"/>
      <c r="D2" s="301"/>
      <c r="E2" s="301"/>
      <c r="F2" s="301"/>
      <c r="G2" s="301"/>
      <c r="H2" s="301"/>
      <c r="I2" s="302"/>
      <c r="J2" s="30"/>
      <c r="L2" s="113"/>
      <c r="M2" s="109"/>
      <c r="N2" s="109"/>
      <c r="O2" s="109"/>
      <c r="P2" s="109"/>
      <c r="Q2" s="109"/>
      <c r="R2" s="109"/>
      <c r="S2" s="109"/>
      <c r="T2" s="109"/>
    </row>
    <row r="3" spans="1:20" ht="26.25" thickBot="1" x14ac:dyDescent="0.25">
      <c r="A3" s="255" t="s">
        <v>243</v>
      </c>
      <c r="B3" s="256" t="s">
        <v>244</v>
      </c>
      <c r="C3" s="256" t="s">
        <v>245</v>
      </c>
      <c r="D3" s="256" t="s">
        <v>246</v>
      </c>
      <c r="E3" s="256" t="s">
        <v>247</v>
      </c>
      <c r="F3" s="256" t="s">
        <v>248</v>
      </c>
      <c r="G3" s="256" t="s">
        <v>249</v>
      </c>
      <c r="H3" s="256" t="s">
        <v>250</v>
      </c>
      <c r="I3" s="257" t="s">
        <v>251</v>
      </c>
      <c r="J3" s="258" t="s">
        <v>210</v>
      </c>
      <c r="L3" s="156"/>
      <c r="M3" s="156"/>
      <c r="N3" s="156"/>
      <c r="O3" s="156"/>
      <c r="P3" s="156"/>
      <c r="Q3" s="156"/>
      <c r="R3" s="156"/>
      <c r="S3" s="156"/>
      <c r="T3" s="109"/>
    </row>
    <row r="4" spans="1:20" ht="13.5" thickBot="1" x14ac:dyDescent="0.25">
      <c r="A4" s="249" t="s">
        <v>252</v>
      </c>
      <c r="B4" s="250">
        <v>2020506</v>
      </c>
      <c r="C4" s="250">
        <v>2487454</v>
      </c>
      <c r="D4" s="250">
        <v>2769844</v>
      </c>
      <c r="E4" s="250">
        <v>3063709</v>
      </c>
      <c r="F4" s="250">
        <v>3145984</v>
      </c>
      <c r="G4" s="250">
        <v>1629606</v>
      </c>
      <c r="H4" s="250">
        <v>3871771</v>
      </c>
      <c r="I4" s="251">
        <v>98704461</v>
      </c>
      <c r="J4" s="31">
        <f>SUM(B4:I4)</f>
        <v>117693335</v>
      </c>
      <c r="L4" s="157"/>
      <c r="M4" s="157"/>
      <c r="N4" s="157"/>
      <c r="O4" s="157"/>
      <c r="P4" s="157"/>
      <c r="Q4" s="157"/>
      <c r="R4" s="157"/>
      <c r="S4" s="157"/>
      <c r="T4" s="157"/>
    </row>
    <row r="5" spans="1:20" ht="13.5" thickBot="1" x14ac:dyDescent="0.25">
      <c r="A5" s="252" t="s">
        <v>253</v>
      </c>
      <c r="B5" s="250">
        <v>97454</v>
      </c>
      <c r="C5" s="250">
        <v>136994</v>
      </c>
      <c r="D5" s="250">
        <v>167610</v>
      </c>
      <c r="E5" s="250">
        <v>187393</v>
      </c>
      <c r="F5" s="250">
        <v>271153</v>
      </c>
      <c r="G5" s="250">
        <v>245700</v>
      </c>
      <c r="H5" s="250">
        <v>150513</v>
      </c>
      <c r="I5" s="251">
        <v>2269066</v>
      </c>
      <c r="J5" s="31">
        <f t="shared" ref="J5:J16" si="0">SUM(B5:I5)</f>
        <v>3525883</v>
      </c>
      <c r="L5" s="157"/>
      <c r="M5" s="157"/>
      <c r="N5" s="157"/>
      <c r="O5" s="157"/>
      <c r="P5" s="157"/>
      <c r="Q5" s="157"/>
      <c r="R5" s="157"/>
      <c r="S5" s="157"/>
      <c r="T5" s="157"/>
    </row>
    <row r="6" spans="1:20" ht="26.25" thickBot="1" x14ac:dyDescent="0.25">
      <c r="A6" s="252" t="s">
        <v>254</v>
      </c>
      <c r="B6" s="250">
        <v>2784</v>
      </c>
      <c r="C6" s="250">
        <v>2821</v>
      </c>
      <c r="D6" s="250">
        <v>3357</v>
      </c>
      <c r="E6" s="250">
        <v>3209</v>
      </c>
      <c r="F6" s="250">
        <v>5398</v>
      </c>
      <c r="G6" s="250">
        <v>4363</v>
      </c>
      <c r="H6" s="250">
        <v>4147</v>
      </c>
      <c r="I6" s="251">
        <v>59767</v>
      </c>
      <c r="J6" s="31">
        <f t="shared" si="0"/>
        <v>85846</v>
      </c>
      <c r="L6" s="157"/>
      <c r="M6" s="157"/>
      <c r="N6" s="157"/>
      <c r="O6" s="157"/>
      <c r="P6" s="157"/>
      <c r="Q6" s="157"/>
      <c r="R6" s="157"/>
      <c r="S6" s="157"/>
      <c r="T6" s="157"/>
    </row>
    <row r="7" spans="1:20" ht="26.25" thickBot="1" x14ac:dyDescent="0.25">
      <c r="A7" s="252" t="s">
        <v>255</v>
      </c>
      <c r="B7" s="250">
        <v>92334</v>
      </c>
      <c r="C7" s="250">
        <v>112638</v>
      </c>
      <c r="D7" s="250">
        <v>138227</v>
      </c>
      <c r="E7" s="250">
        <v>150063</v>
      </c>
      <c r="F7" s="250">
        <v>164995</v>
      </c>
      <c r="G7" s="250">
        <v>108808</v>
      </c>
      <c r="H7" s="250">
        <v>132767</v>
      </c>
      <c r="I7" s="251">
        <v>1371328</v>
      </c>
      <c r="J7" s="31">
        <f t="shared" si="0"/>
        <v>2271160</v>
      </c>
      <c r="L7" s="157"/>
      <c r="M7" s="157"/>
      <c r="N7" s="157"/>
      <c r="O7" s="157"/>
      <c r="P7" s="157"/>
      <c r="Q7" s="157"/>
      <c r="R7" s="157"/>
      <c r="S7" s="157"/>
      <c r="T7" s="157"/>
    </row>
    <row r="8" spans="1:20" ht="13.5" thickBot="1" x14ac:dyDescent="0.25">
      <c r="A8" s="252" t="s">
        <v>256</v>
      </c>
      <c r="B8" s="250">
        <v>20100</v>
      </c>
      <c r="C8" s="250">
        <v>17514</v>
      </c>
      <c r="D8" s="250">
        <v>25631</v>
      </c>
      <c r="E8" s="250">
        <v>26759</v>
      </c>
      <c r="F8" s="250">
        <v>23143</v>
      </c>
      <c r="G8" s="250">
        <v>16459</v>
      </c>
      <c r="H8" s="250">
        <v>39104</v>
      </c>
      <c r="I8" s="251">
        <v>542268</v>
      </c>
      <c r="J8" s="31">
        <f t="shared" si="0"/>
        <v>710978</v>
      </c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3.5" thickBot="1" x14ac:dyDescent="0.25">
      <c r="A9" s="252" t="s">
        <v>257</v>
      </c>
      <c r="B9" s="250">
        <v>1280</v>
      </c>
      <c r="C9" s="250">
        <v>1291</v>
      </c>
      <c r="D9" s="250">
        <v>1469</v>
      </c>
      <c r="E9" s="253">
        <v>732</v>
      </c>
      <c r="F9" s="250">
        <v>1475</v>
      </c>
      <c r="G9" s="253">
        <v>797</v>
      </c>
      <c r="H9" s="250">
        <v>2072</v>
      </c>
      <c r="I9" s="251">
        <v>30462</v>
      </c>
      <c r="J9" s="31">
        <f t="shared" si="0"/>
        <v>39578</v>
      </c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3.5" thickBot="1" x14ac:dyDescent="0.25">
      <c r="A10" s="252" t="s">
        <v>258</v>
      </c>
      <c r="B10" s="250">
        <v>3799</v>
      </c>
      <c r="C10" s="250">
        <v>4394</v>
      </c>
      <c r="D10" s="250">
        <v>5540</v>
      </c>
      <c r="E10" s="250">
        <v>8401</v>
      </c>
      <c r="F10" s="250">
        <v>8168</v>
      </c>
      <c r="G10" s="250">
        <v>7517</v>
      </c>
      <c r="H10" s="250">
        <v>6358</v>
      </c>
      <c r="I10" s="251">
        <v>99142</v>
      </c>
      <c r="J10" s="31">
        <f t="shared" si="0"/>
        <v>143319</v>
      </c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ht="13.5" thickBot="1" x14ac:dyDescent="0.25">
      <c r="A11" s="252" t="s">
        <v>27</v>
      </c>
      <c r="B11" s="250">
        <v>2700</v>
      </c>
      <c r="C11" s="250">
        <v>2629</v>
      </c>
      <c r="D11" s="250">
        <v>3043</v>
      </c>
      <c r="E11" s="250">
        <v>4003</v>
      </c>
      <c r="F11" s="250">
        <v>4388</v>
      </c>
      <c r="G11" s="250">
        <v>2418</v>
      </c>
      <c r="H11" s="250">
        <v>6645</v>
      </c>
      <c r="I11" s="251">
        <v>241339</v>
      </c>
      <c r="J11" s="31">
        <f t="shared" si="0"/>
        <v>267165</v>
      </c>
      <c r="L11" s="157"/>
      <c r="M11" s="157"/>
      <c r="N11" s="157"/>
      <c r="O11" s="157"/>
      <c r="P11" s="157"/>
      <c r="Q11" s="157"/>
      <c r="R11" s="157"/>
      <c r="S11" s="157"/>
      <c r="T11" s="157"/>
    </row>
    <row r="12" spans="1:20" ht="13.5" thickBot="1" x14ac:dyDescent="0.25">
      <c r="A12" s="252" t="s">
        <v>28</v>
      </c>
      <c r="B12" s="250">
        <v>10057</v>
      </c>
      <c r="C12" s="250">
        <v>13749</v>
      </c>
      <c r="D12" s="250">
        <v>14687</v>
      </c>
      <c r="E12" s="250">
        <v>22034</v>
      </c>
      <c r="F12" s="250">
        <v>37612</v>
      </c>
      <c r="G12" s="250">
        <v>45291</v>
      </c>
      <c r="H12" s="250">
        <v>17627</v>
      </c>
      <c r="I12" s="251">
        <v>555011</v>
      </c>
      <c r="J12" s="31">
        <f t="shared" si="0"/>
        <v>716068</v>
      </c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0" ht="13.5" thickBot="1" x14ac:dyDescent="0.25">
      <c r="A13" s="252" t="s">
        <v>259</v>
      </c>
      <c r="B13" s="250">
        <v>57322</v>
      </c>
      <c r="C13" s="250">
        <v>82911</v>
      </c>
      <c r="D13" s="250">
        <v>107288</v>
      </c>
      <c r="E13" s="250">
        <v>125356</v>
      </c>
      <c r="F13" s="250">
        <v>165694</v>
      </c>
      <c r="G13" s="250">
        <v>188853</v>
      </c>
      <c r="H13" s="250">
        <v>94671</v>
      </c>
      <c r="I13" s="251">
        <v>2922701</v>
      </c>
      <c r="J13" s="31">
        <f t="shared" si="0"/>
        <v>3744796</v>
      </c>
      <c r="L13" s="259" t="s">
        <v>298</v>
      </c>
      <c r="M13" s="157"/>
      <c r="N13" s="157"/>
      <c r="O13" s="157"/>
      <c r="P13" s="157"/>
      <c r="Q13" s="157"/>
      <c r="R13" s="157"/>
      <c r="S13" s="157"/>
      <c r="T13" s="157"/>
    </row>
    <row r="14" spans="1:20" ht="13.5" thickBot="1" x14ac:dyDescent="0.25">
      <c r="A14" s="252" t="s">
        <v>260</v>
      </c>
      <c r="B14" s="250">
        <v>95628</v>
      </c>
      <c r="C14" s="250">
        <v>108827</v>
      </c>
      <c r="D14" s="250">
        <v>121496</v>
      </c>
      <c r="E14" s="250">
        <v>123696</v>
      </c>
      <c r="F14" s="250">
        <v>114481</v>
      </c>
      <c r="G14" s="250">
        <v>77499</v>
      </c>
      <c r="H14" s="250">
        <v>231687</v>
      </c>
      <c r="I14" s="251">
        <v>5009592</v>
      </c>
      <c r="J14" s="31">
        <f t="shared" si="0"/>
        <v>5882906</v>
      </c>
      <c r="L14" s="157"/>
      <c r="M14" s="157"/>
      <c r="N14" s="157"/>
      <c r="O14" s="157"/>
      <c r="P14" s="157"/>
      <c r="Q14" s="157"/>
      <c r="R14" s="157"/>
      <c r="S14" s="157"/>
      <c r="T14" s="157"/>
    </row>
    <row r="15" spans="1:20" ht="13.5" thickBot="1" x14ac:dyDescent="0.25">
      <c r="A15" s="252" t="s">
        <v>261</v>
      </c>
      <c r="B15" s="250">
        <v>23604</v>
      </c>
      <c r="C15" s="250">
        <v>28529</v>
      </c>
      <c r="D15" s="250">
        <v>39919</v>
      </c>
      <c r="E15" s="250">
        <v>54074</v>
      </c>
      <c r="F15" s="250">
        <v>76888</v>
      </c>
      <c r="G15" s="250">
        <v>56855</v>
      </c>
      <c r="H15" s="250">
        <v>33817</v>
      </c>
      <c r="I15" s="251">
        <v>831635</v>
      </c>
      <c r="J15" s="31">
        <f t="shared" si="0"/>
        <v>1145321</v>
      </c>
      <c r="L15" s="157"/>
      <c r="M15" s="157"/>
      <c r="N15" s="157"/>
      <c r="O15" s="157"/>
      <c r="P15" s="157"/>
      <c r="Q15" s="157"/>
      <c r="R15" s="157"/>
      <c r="S15" s="157"/>
      <c r="T15" s="157"/>
    </row>
    <row r="16" spans="1:20" ht="13.5" thickBot="1" x14ac:dyDescent="0.25">
      <c r="A16" s="71" t="s">
        <v>210</v>
      </c>
      <c r="B16" s="250">
        <v>2427568</v>
      </c>
      <c r="C16" s="250">
        <v>2999751</v>
      </c>
      <c r="D16" s="250">
        <v>3398111</v>
      </c>
      <c r="E16" s="250">
        <v>3769429</v>
      </c>
      <c r="F16" s="250">
        <v>4019379</v>
      </c>
      <c r="G16" s="250">
        <v>2384166</v>
      </c>
      <c r="H16" s="250">
        <v>4591179</v>
      </c>
      <c r="I16" s="251">
        <v>112636772</v>
      </c>
      <c r="J16" s="31">
        <f t="shared" si="0"/>
        <v>136226355</v>
      </c>
      <c r="L16" s="157"/>
      <c r="M16" s="157"/>
      <c r="N16" s="157"/>
      <c r="O16" s="157"/>
      <c r="P16" s="157"/>
      <c r="Q16" s="157"/>
      <c r="R16" s="157"/>
      <c r="S16" s="157"/>
      <c r="T16" s="157"/>
    </row>
    <row r="17" spans="1:15" ht="13.5" thickBot="1" x14ac:dyDescent="0.25">
      <c r="A17" s="303"/>
      <c r="B17" s="304"/>
      <c r="C17" s="304"/>
      <c r="D17" s="304"/>
      <c r="E17" s="304"/>
      <c r="F17" s="304"/>
      <c r="G17" s="304"/>
      <c r="H17" s="304"/>
      <c r="I17" s="305"/>
      <c r="J17" s="30"/>
    </row>
    <row r="18" spans="1:15" ht="38.25" customHeight="1" thickBot="1" x14ac:dyDescent="0.25">
      <c r="A18" s="30"/>
      <c r="B18" s="256" t="s">
        <v>244</v>
      </c>
      <c r="C18" s="256" t="s">
        <v>245</v>
      </c>
      <c r="D18" s="256" t="s">
        <v>246</v>
      </c>
      <c r="E18" s="256" t="s">
        <v>247</v>
      </c>
      <c r="F18" s="256" t="s">
        <v>248</v>
      </c>
      <c r="G18" s="256" t="s">
        <v>249</v>
      </c>
      <c r="H18" s="256" t="s">
        <v>250</v>
      </c>
      <c r="I18" s="257" t="s">
        <v>251</v>
      </c>
      <c r="J18" s="30"/>
    </row>
    <row r="19" spans="1:15" x14ac:dyDescent="0.2">
      <c r="A19" s="30" t="s">
        <v>239</v>
      </c>
      <c r="B19" s="31">
        <v>1714960</v>
      </c>
      <c r="C19" s="31">
        <v>2098134</v>
      </c>
      <c r="D19" s="31">
        <v>2294009</v>
      </c>
      <c r="E19" s="31">
        <v>2478840</v>
      </c>
      <c r="F19" s="31">
        <v>2431872</v>
      </c>
      <c r="G19" s="31">
        <v>1127912</v>
      </c>
      <c r="H19" s="31">
        <v>3415516</v>
      </c>
      <c r="I19" s="31">
        <v>89041340</v>
      </c>
      <c r="J19" s="30"/>
    </row>
    <row r="20" spans="1:15" x14ac:dyDescent="0.2">
      <c r="A20" s="30" t="s">
        <v>262</v>
      </c>
      <c r="B20" s="31">
        <v>232807</v>
      </c>
      <c r="C20" s="31">
        <v>290678</v>
      </c>
      <c r="D20" s="31">
        <v>350708</v>
      </c>
      <c r="E20" s="31">
        <v>419964</v>
      </c>
      <c r="F20" s="31">
        <v>486945</v>
      </c>
      <c r="G20" s="31">
        <v>325308</v>
      </c>
      <c r="H20" s="31">
        <v>354029</v>
      </c>
      <c r="I20" s="31">
        <v>7716357</v>
      </c>
      <c r="J20" s="30"/>
    </row>
    <row r="21" spans="1:15" x14ac:dyDescent="0.2">
      <c r="A21" s="30" t="s">
        <v>263</v>
      </c>
      <c r="B21" s="31">
        <v>42962</v>
      </c>
      <c r="C21" s="31">
        <v>57003</v>
      </c>
      <c r="D21" s="31">
        <v>71658</v>
      </c>
      <c r="E21" s="31">
        <v>89864</v>
      </c>
      <c r="F21" s="31">
        <v>121157</v>
      </c>
      <c r="G21" s="31">
        <v>89849</v>
      </c>
      <c r="H21" s="31">
        <v>59910</v>
      </c>
      <c r="I21" s="31">
        <v>1162969</v>
      </c>
      <c r="J21" s="30"/>
    </row>
    <row r="22" spans="1:15" x14ac:dyDescent="0.2">
      <c r="A22" s="30" t="s">
        <v>264</v>
      </c>
      <c r="B22" s="31">
        <v>15113</v>
      </c>
      <c r="C22" s="31">
        <v>23612</v>
      </c>
      <c r="D22" s="31">
        <v>28184</v>
      </c>
      <c r="E22" s="31">
        <v>36436</v>
      </c>
      <c r="F22" s="31">
        <v>56596</v>
      </c>
      <c r="G22" s="31">
        <v>42799</v>
      </c>
      <c r="H22" s="31">
        <v>20368</v>
      </c>
      <c r="I22" s="31">
        <v>391499</v>
      </c>
      <c r="J22" s="30"/>
    </row>
    <row r="23" spans="1:15" x14ac:dyDescent="0.2">
      <c r="A23" s="30" t="s">
        <v>265</v>
      </c>
      <c r="B23" s="31">
        <v>9704</v>
      </c>
      <c r="C23" s="31">
        <v>10599</v>
      </c>
      <c r="D23" s="31">
        <v>16151</v>
      </c>
      <c r="E23" s="31">
        <v>27560</v>
      </c>
      <c r="F23" s="31">
        <v>35015</v>
      </c>
      <c r="G23" s="31">
        <v>30496</v>
      </c>
      <c r="H23" s="31">
        <v>12076</v>
      </c>
      <c r="I23" s="31">
        <v>195446</v>
      </c>
      <c r="J23" s="30"/>
    </row>
    <row r="24" spans="1:15" x14ac:dyDescent="0.2">
      <c r="A24" s="30" t="s">
        <v>266</v>
      </c>
      <c r="B24" s="31">
        <v>4960</v>
      </c>
      <c r="C24" s="31">
        <v>7428</v>
      </c>
      <c r="D24" s="31">
        <v>9134</v>
      </c>
      <c r="E24" s="31">
        <v>11045</v>
      </c>
      <c r="F24" s="31">
        <v>14399</v>
      </c>
      <c r="G24" s="31">
        <v>13242</v>
      </c>
      <c r="H24" s="31">
        <v>9872</v>
      </c>
      <c r="I24" s="31">
        <v>196850</v>
      </c>
      <c r="J24" s="30"/>
    </row>
    <row r="25" spans="1:15" x14ac:dyDescent="0.2">
      <c r="A25" s="30" t="s">
        <v>267</v>
      </c>
      <c r="B25" s="31">
        <v>2020506</v>
      </c>
      <c r="C25" s="31">
        <v>2487454</v>
      </c>
      <c r="D25" s="31">
        <v>2769844</v>
      </c>
      <c r="E25" s="31">
        <v>3063709</v>
      </c>
      <c r="F25" s="31">
        <v>3145984</v>
      </c>
      <c r="G25" s="31">
        <v>1629606</v>
      </c>
      <c r="H25" s="31">
        <v>3871771</v>
      </c>
      <c r="I25" s="31">
        <v>98704461</v>
      </c>
      <c r="J25" s="30"/>
      <c r="N25" s="28"/>
      <c r="O25" s="28"/>
    </row>
    <row r="26" spans="1:15" x14ac:dyDescent="0.2">
      <c r="A26" s="30" t="s">
        <v>268</v>
      </c>
      <c r="B26" s="31">
        <v>2427568</v>
      </c>
      <c r="C26" s="31">
        <v>2999751</v>
      </c>
      <c r="D26" s="31">
        <v>3398111</v>
      </c>
      <c r="E26" s="31">
        <v>3769429</v>
      </c>
      <c r="F26" s="31">
        <v>4019379</v>
      </c>
      <c r="G26" s="31">
        <v>2384166</v>
      </c>
      <c r="H26" s="31">
        <f>H16</f>
        <v>4591179</v>
      </c>
      <c r="I26" s="31">
        <f>I16</f>
        <v>112636772</v>
      </c>
      <c r="J26" s="30"/>
    </row>
    <row r="27" spans="1:1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5" x14ac:dyDescent="0.2">
      <c r="A28" s="30"/>
      <c r="B28" s="30" t="s">
        <v>249</v>
      </c>
      <c r="C28" s="30" t="s">
        <v>248</v>
      </c>
      <c r="D28" s="30" t="s">
        <v>247</v>
      </c>
      <c r="E28" s="30" t="s">
        <v>246</v>
      </c>
      <c r="F28" s="30" t="s">
        <v>245</v>
      </c>
      <c r="G28" s="30" t="s">
        <v>244</v>
      </c>
      <c r="H28" s="30" t="s">
        <v>250</v>
      </c>
      <c r="I28" s="30" t="s">
        <v>251</v>
      </c>
      <c r="J28" s="30"/>
    </row>
    <row r="29" spans="1:15" x14ac:dyDescent="0.2">
      <c r="A29" s="30" t="s">
        <v>228</v>
      </c>
      <c r="B29" s="30">
        <v>1127912</v>
      </c>
      <c r="C29" s="30">
        <v>2431872</v>
      </c>
      <c r="D29" s="30">
        <v>2478840</v>
      </c>
      <c r="E29" s="30">
        <v>2294009</v>
      </c>
      <c r="F29" s="30">
        <v>2098134</v>
      </c>
      <c r="G29" s="30">
        <v>1714960</v>
      </c>
      <c r="H29" s="30">
        <v>3415516</v>
      </c>
      <c r="I29" s="30">
        <v>89041340</v>
      </c>
      <c r="J29" s="30"/>
    </row>
    <row r="30" spans="1:15" x14ac:dyDescent="0.2">
      <c r="A30" s="30" t="s">
        <v>262</v>
      </c>
      <c r="B30" s="30">
        <v>325308</v>
      </c>
      <c r="C30" s="30">
        <v>486945</v>
      </c>
      <c r="D30" s="30">
        <v>419964</v>
      </c>
      <c r="E30" s="30">
        <v>350708</v>
      </c>
      <c r="F30" s="30">
        <v>290678</v>
      </c>
      <c r="G30" s="30">
        <v>232807</v>
      </c>
      <c r="H30" s="30">
        <v>354029</v>
      </c>
      <c r="I30" s="30">
        <v>7716357</v>
      </c>
      <c r="J30" s="30"/>
    </row>
    <row r="31" spans="1:15" x14ac:dyDescent="0.2">
      <c r="A31" s="30" t="s">
        <v>263</v>
      </c>
      <c r="B31" s="30">
        <v>89849</v>
      </c>
      <c r="C31" s="30">
        <v>121157</v>
      </c>
      <c r="D31" s="30">
        <v>89864</v>
      </c>
      <c r="E31" s="30">
        <v>71658</v>
      </c>
      <c r="F31" s="30">
        <v>57003</v>
      </c>
      <c r="G31" s="30">
        <v>42962</v>
      </c>
      <c r="H31" s="30">
        <v>59910</v>
      </c>
      <c r="I31" s="30">
        <v>1162969</v>
      </c>
      <c r="J31" s="30"/>
    </row>
    <row r="32" spans="1:15" x14ac:dyDescent="0.2">
      <c r="A32" s="30" t="s">
        <v>264</v>
      </c>
      <c r="B32" s="30">
        <v>42799</v>
      </c>
      <c r="C32" s="30">
        <v>56596</v>
      </c>
      <c r="D32" s="30">
        <v>36436</v>
      </c>
      <c r="E32" s="30">
        <v>28184</v>
      </c>
      <c r="F32" s="30">
        <v>23612</v>
      </c>
      <c r="G32" s="30">
        <v>15113</v>
      </c>
      <c r="H32" s="30">
        <v>20368</v>
      </c>
      <c r="I32" s="30">
        <v>391499</v>
      </c>
      <c r="J32" s="30"/>
    </row>
    <row r="33" spans="1:10" x14ac:dyDescent="0.2">
      <c r="A33" s="30" t="s">
        <v>265</v>
      </c>
      <c r="B33" s="30">
        <v>30496</v>
      </c>
      <c r="C33" s="30">
        <v>35015</v>
      </c>
      <c r="D33" s="30">
        <v>27560</v>
      </c>
      <c r="E33" s="30">
        <v>16151</v>
      </c>
      <c r="F33" s="30">
        <v>10599</v>
      </c>
      <c r="G33" s="30">
        <v>9704</v>
      </c>
      <c r="H33" s="30">
        <v>12076</v>
      </c>
      <c r="I33" s="30">
        <v>195446</v>
      </c>
      <c r="J33" s="30"/>
    </row>
    <row r="34" spans="1:10" x14ac:dyDescent="0.2">
      <c r="A34" s="30" t="s">
        <v>266</v>
      </c>
      <c r="B34" s="30">
        <v>13242</v>
      </c>
      <c r="C34" s="30">
        <v>14399</v>
      </c>
      <c r="D34" s="30">
        <v>11045</v>
      </c>
      <c r="E34" s="30">
        <v>9134</v>
      </c>
      <c r="F34" s="30">
        <v>7428</v>
      </c>
      <c r="G34" s="30">
        <v>4960</v>
      </c>
      <c r="H34" s="30">
        <v>9872</v>
      </c>
      <c r="I34" s="30">
        <v>196850</v>
      </c>
      <c r="J34" s="30"/>
    </row>
    <row r="35" spans="1:10" x14ac:dyDescent="0.2">
      <c r="A35" s="30"/>
      <c r="B35" s="30">
        <f>SUM(B30:B34)</f>
        <v>501694</v>
      </c>
      <c r="C35" s="30">
        <f t="shared" ref="C35:I35" si="1">SUM(C30:C34)</f>
        <v>714112</v>
      </c>
      <c r="D35" s="30">
        <f t="shared" si="1"/>
        <v>584869</v>
      </c>
      <c r="E35" s="30">
        <f t="shared" si="1"/>
        <v>475835</v>
      </c>
      <c r="F35" s="30">
        <f t="shared" si="1"/>
        <v>389320</v>
      </c>
      <c r="G35" s="30">
        <f t="shared" si="1"/>
        <v>305546</v>
      </c>
      <c r="H35" s="30">
        <f t="shared" si="1"/>
        <v>456255</v>
      </c>
      <c r="I35" s="30">
        <f t="shared" si="1"/>
        <v>9663121</v>
      </c>
      <c r="J35" s="30"/>
    </row>
    <row r="36" spans="1:10" x14ac:dyDescent="0.2">
      <c r="A36" s="30" t="s">
        <v>210</v>
      </c>
      <c r="B36" s="30">
        <v>1629606</v>
      </c>
      <c r="C36" s="30">
        <v>3145984</v>
      </c>
      <c r="D36" s="30">
        <v>3063709</v>
      </c>
      <c r="E36" s="30">
        <v>2769844</v>
      </c>
      <c r="F36" s="30">
        <v>2487454</v>
      </c>
      <c r="G36" s="30">
        <v>2020506</v>
      </c>
      <c r="H36" s="30">
        <v>3871771</v>
      </c>
      <c r="I36" s="30">
        <v>98704461</v>
      </c>
      <c r="J36" s="30"/>
    </row>
    <row r="37" spans="1:10" x14ac:dyDescent="0.2">
      <c r="A37" s="30" t="s">
        <v>268</v>
      </c>
      <c r="B37" s="31">
        <f>G26</f>
        <v>2384166</v>
      </c>
      <c r="C37" s="31">
        <f>F26</f>
        <v>4019379</v>
      </c>
      <c r="D37" s="31">
        <f>E26</f>
        <v>3769429</v>
      </c>
      <c r="E37" s="31">
        <f>D26</f>
        <v>3398111</v>
      </c>
      <c r="F37" s="31">
        <f>C26</f>
        <v>2999751</v>
      </c>
      <c r="G37" s="31">
        <f>B26</f>
        <v>2427568</v>
      </c>
      <c r="H37" s="31">
        <f>H26</f>
        <v>4591179</v>
      </c>
      <c r="I37" s="31">
        <f>I26</f>
        <v>112636772</v>
      </c>
      <c r="J37" s="30"/>
    </row>
    <row r="38" spans="1:10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x14ac:dyDescent="0.2">
      <c r="A39" s="30"/>
      <c r="B39" s="30" t="s">
        <v>249</v>
      </c>
      <c r="C39" s="30" t="s">
        <v>248</v>
      </c>
      <c r="D39" s="30" t="s">
        <v>247</v>
      </c>
      <c r="E39" s="30" t="s">
        <v>246</v>
      </c>
      <c r="F39" s="30" t="s">
        <v>245</v>
      </c>
      <c r="G39" s="30" t="s">
        <v>244</v>
      </c>
      <c r="H39" s="30" t="s">
        <v>250</v>
      </c>
      <c r="I39" s="30" t="s">
        <v>251</v>
      </c>
      <c r="J39" s="30"/>
    </row>
    <row r="40" spans="1:10" x14ac:dyDescent="0.2">
      <c r="A40" s="30" t="s">
        <v>228</v>
      </c>
      <c r="B40" s="30">
        <f>B29/B37</f>
        <v>0.47308450837735294</v>
      </c>
      <c r="C40" s="30">
        <f t="shared" ref="C40:I40" si="2">C29/C37</f>
        <v>0.60503674821408981</v>
      </c>
      <c r="D40" s="30">
        <f t="shared" si="2"/>
        <v>0.65761684329377212</v>
      </c>
      <c r="E40" s="30">
        <f t="shared" si="2"/>
        <v>0.67508359791660721</v>
      </c>
      <c r="F40" s="30">
        <f t="shared" si="2"/>
        <v>0.69943605319241497</v>
      </c>
      <c r="G40" s="30">
        <f t="shared" si="2"/>
        <v>0.70645188929826064</v>
      </c>
      <c r="H40" s="30">
        <f t="shared" si="2"/>
        <v>0.74393004498408799</v>
      </c>
      <c r="I40" s="30">
        <f t="shared" si="2"/>
        <v>0.79051750524242648</v>
      </c>
      <c r="J40" s="30"/>
    </row>
    <row r="41" spans="1:10" x14ac:dyDescent="0.2">
      <c r="A41" s="30" t="s">
        <v>270</v>
      </c>
      <c r="B41" s="30">
        <f>B35/B37</f>
        <v>0.21042746184619696</v>
      </c>
      <c r="C41" s="30">
        <f t="shared" ref="C41:I41" si="3">C35/C37</f>
        <v>0.17766724660700073</v>
      </c>
      <c r="D41" s="30">
        <f t="shared" si="3"/>
        <v>0.15516116631988558</v>
      </c>
      <c r="E41" s="30">
        <f t="shared" si="3"/>
        <v>0.1400292692028012</v>
      </c>
      <c r="F41" s="30">
        <f t="shared" si="3"/>
        <v>0.1297841054140827</v>
      </c>
      <c r="G41" s="30">
        <f t="shared" si="3"/>
        <v>0.12586506330615663</v>
      </c>
      <c r="H41" s="30">
        <f t="shared" si="3"/>
        <v>9.9376434680503639E-2</v>
      </c>
      <c r="I41" s="30">
        <f t="shared" si="3"/>
        <v>8.5790109467980852E-2</v>
      </c>
      <c r="J41" s="30"/>
    </row>
  </sheetData>
  <mergeCells count="4">
    <mergeCell ref="A1:I1"/>
    <mergeCell ref="B2:I2"/>
    <mergeCell ref="A17:I17"/>
    <mergeCell ref="L1:R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" sqref="A2:F7"/>
    </sheetView>
  </sheetViews>
  <sheetFormatPr defaultRowHeight="15" x14ac:dyDescent="0.25"/>
  <cols>
    <col min="1" max="1" width="17" bestFit="1" customWidth="1"/>
    <col min="2" max="2" width="10.42578125" bestFit="1" customWidth="1"/>
    <col min="3" max="6" width="10.42578125" customWidth="1"/>
  </cols>
  <sheetData>
    <row r="1" spans="1:12" ht="15.75" thickBot="1" x14ac:dyDescent="0.3">
      <c r="A1" s="279" t="s">
        <v>306</v>
      </c>
      <c r="B1" s="279"/>
      <c r="C1" s="279"/>
      <c r="D1" s="279"/>
      <c r="E1" s="279"/>
      <c r="F1" s="279"/>
    </row>
    <row r="2" spans="1:12" ht="30" customHeight="1" thickBot="1" x14ac:dyDescent="0.3">
      <c r="A2" s="2"/>
      <c r="B2" s="166" t="s">
        <v>307</v>
      </c>
      <c r="C2" s="167" t="s">
        <v>308</v>
      </c>
      <c r="D2" s="167" t="s">
        <v>309</v>
      </c>
      <c r="E2" s="167" t="s">
        <v>310</v>
      </c>
      <c r="F2" s="168" t="s">
        <v>311</v>
      </c>
    </row>
    <row r="3" spans="1:12" x14ac:dyDescent="0.25">
      <c r="A3" s="169" t="s">
        <v>6</v>
      </c>
      <c r="B3" s="5">
        <v>19065</v>
      </c>
      <c r="C3" s="6">
        <v>15378</v>
      </c>
      <c r="D3" s="6">
        <v>15634</v>
      </c>
      <c r="E3" s="6">
        <v>13266</v>
      </c>
      <c r="F3" s="7">
        <f>E3-B3</f>
        <v>-5799</v>
      </c>
      <c r="G3" s="120"/>
      <c r="H3" s="120"/>
      <c r="I3" s="120"/>
      <c r="J3" s="120"/>
      <c r="K3" s="120"/>
      <c r="L3" s="120"/>
    </row>
    <row r="4" spans="1:12" ht="30" customHeight="1" x14ac:dyDescent="0.25">
      <c r="A4" s="170" t="s">
        <v>312</v>
      </c>
      <c r="B4" s="10">
        <v>13304</v>
      </c>
      <c r="C4" s="11">
        <v>12078</v>
      </c>
      <c r="D4" s="11">
        <v>12097</v>
      </c>
      <c r="E4" s="11">
        <v>10294</v>
      </c>
      <c r="F4" s="12">
        <f t="shared" ref="F4:F7" si="0">E4-B4</f>
        <v>-3010</v>
      </c>
      <c r="G4" s="120"/>
      <c r="H4" s="120"/>
      <c r="I4" s="120"/>
      <c r="J4" s="120"/>
      <c r="K4" s="120"/>
      <c r="L4" s="120"/>
    </row>
    <row r="5" spans="1:12" ht="30" customHeight="1" x14ac:dyDescent="0.25">
      <c r="A5" s="170" t="s">
        <v>313</v>
      </c>
      <c r="B5" s="10">
        <v>3361</v>
      </c>
      <c r="C5" s="11">
        <v>2001</v>
      </c>
      <c r="D5" s="11">
        <v>2159</v>
      </c>
      <c r="E5" s="11">
        <v>1733</v>
      </c>
      <c r="F5" s="12">
        <f t="shared" si="0"/>
        <v>-1628</v>
      </c>
      <c r="G5" s="164"/>
      <c r="H5" s="164"/>
      <c r="I5" s="164"/>
      <c r="J5" s="164"/>
      <c r="K5" s="164"/>
      <c r="L5" s="120"/>
    </row>
    <row r="6" spans="1:12" ht="30" customHeight="1" x14ac:dyDescent="0.25">
      <c r="A6" s="170" t="s">
        <v>314</v>
      </c>
      <c r="B6" s="10">
        <v>1401</v>
      </c>
      <c r="C6" s="11">
        <v>702</v>
      </c>
      <c r="D6" s="11">
        <v>766</v>
      </c>
      <c r="E6" s="11">
        <v>636</v>
      </c>
      <c r="F6" s="12">
        <f t="shared" si="0"/>
        <v>-765</v>
      </c>
      <c r="G6" s="158"/>
      <c r="H6" s="158"/>
      <c r="I6" s="158"/>
      <c r="J6" s="158"/>
      <c r="K6" s="158"/>
      <c r="L6" s="120"/>
    </row>
    <row r="7" spans="1:12" ht="15.75" thickBot="1" x14ac:dyDescent="0.3">
      <c r="A7" s="13" t="s">
        <v>315</v>
      </c>
      <c r="B7" s="14">
        <v>1000</v>
      </c>
      <c r="C7" s="15">
        <v>596</v>
      </c>
      <c r="D7" s="15">
        <v>611</v>
      </c>
      <c r="E7" s="15">
        <v>603</v>
      </c>
      <c r="F7" s="16">
        <f t="shared" si="0"/>
        <v>-397</v>
      </c>
      <c r="G7" s="161"/>
      <c r="H7" s="160"/>
      <c r="I7" s="161"/>
      <c r="J7" s="160"/>
      <c r="K7" s="161"/>
      <c r="L7" s="120"/>
    </row>
    <row r="8" spans="1:12" x14ac:dyDescent="0.25">
      <c r="A8" s="171" t="s">
        <v>298</v>
      </c>
      <c r="C8" s="159"/>
      <c r="D8" s="160"/>
      <c r="E8" s="161"/>
      <c r="F8" s="160"/>
      <c r="G8" s="161"/>
      <c r="H8" s="160"/>
      <c r="I8" s="161"/>
      <c r="J8" s="160"/>
      <c r="K8" s="161"/>
      <c r="L8" s="120"/>
    </row>
    <row r="9" spans="1:12" x14ac:dyDescent="0.25">
      <c r="C9" s="159"/>
      <c r="D9" s="160"/>
      <c r="E9" s="161"/>
      <c r="F9" s="160"/>
      <c r="G9" s="161"/>
      <c r="H9" s="160"/>
      <c r="I9" s="161"/>
      <c r="J9" s="160"/>
      <c r="K9" s="161"/>
      <c r="L9" s="120"/>
    </row>
    <row r="10" spans="1:12" x14ac:dyDescent="0.25">
      <c r="C10" s="159"/>
      <c r="D10" s="162"/>
      <c r="E10" s="163"/>
      <c r="F10" s="162"/>
      <c r="G10" s="163"/>
      <c r="H10" s="162"/>
      <c r="I10" s="163"/>
      <c r="J10" s="162"/>
      <c r="K10" s="163"/>
      <c r="L10" s="120"/>
    </row>
    <row r="11" spans="1:12" x14ac:dyDescent="0.25"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12" x14ac:dyDescent="0.25"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2" x14ac:dyDescent="0.25"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1:12" x14ac:dyDescent="0.25"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x14ac:dyDescent="0.25"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2" x14ac:dyDescent="0.25"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3:12" x14ac:dyDescent="0.25"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3:12" x14ac:dyDescent="0.25"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20" spans="3:12" x14ac:dyDescent="0.25">
      <c r="I20" s="3"/>
    </row>
    <row r="21" spans="3:12" x14ac:dyDescent="0.25">
      <c r="K21" s="8"/>
    </row>
    <row r="22" spans="3:12" x14ac:dyDescent="0.25">
      <c r="K22" s="8"/>
    </row>
    <row r="26" spans="3:12" x14ac:dyDescent="0.25">
      <c r="D26" s="8"/>
      <c r="E26" s="8"/>
      <c r="F26" s="8"/>
      <c r="G26" s="8"/>
      <c r="H26" s="8"/>
    </row>
    <row r="28" spans="3:12" x14ac:dyDescent="0.25">
      <c r="D28" s="17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9" sqref="B9"/>
    </sheetView>
  </sheetViews>
  <sheetFormatPr defaultRowHeight="15" x14ac:dyDescent="0.25"/>
  <cols>
    <col min="1" max="1" width="17" bestFit="1" customWidth="1"/>
    <col min="2" max="2" width="11" customWidth="1"/>
    <col min="3" max="3" width="12.85546875" bestFit="1" customWidth="1"/>
    <col min="4" max="4" width="11.28515625" customWidth="1"/>
    <col min="5" max="5" width="12.5703125" customWidth="1"/>
  </cols>
  <sheetData>
    <row r="1" spans="1:11" ht="30" customHeight="1" thickBot="1" x14ac:dyDescent="0.3">
      <c r="A1" s="175" t="s">
        <v>316</v>
      </c>
      <c r="B1" s="165" t="s">
        <v>317</v>
      </c>
      <c r="C1" s="173" t="s">
        <v>318</v>
      </c>
      <c r="D1" s="173" t="s">
        <v>319</v>
      </c>
      <c r="E1" s="174" t="s">
        <v>5</v>
      </c>
      <c r="F1" s="172"/>
    </row>
    <row r="2" spans="1:11" x14ac:dyDescent="0.25">
      <c r="A2" s="4" t="s">
        <v>6</v>
      </c>
      <c r="B2" s="5">
        <v>19065</v>
      </c>
      <c r="C2" s="6">
        <v>15378</v>
      </c>
      <c r="D2" s="6">
        <v>15634</v>
      </c>
      <c r="E2" s="7">
        <v>13266</v>
      </c>
      <c r="F2" s="79"/>
    </row>
    <row r="3" spans="1:11" x14ac:dyDescent="0.25">
      <c r="A3" s="9" t="s">
        <v>7</v>
      </c>
      <c r="B3" s="10">
        <v>13304</v>
      </c>
      <c r="C3" s="11">
        <v>12078</v>
      </c>
      <c r="D3" s="11">
        <v>12097</v>
      </c>
      <c r="E3" s="12">
        <v>10294</v>
      </c>
      <c r="F3" s="79"/>
      <c r="G3" s="120"/>
      <c r="H3" s="120"/>
      <c r="I3" s="120"/>
      <c r="J3" s="120"/>
      <c r="K3" s="120"/>
    </row>
    <row r="4" spans="1:11" x14ac:dyDescent="0.25">
      <c r="A4" s="9" t="s">
        <v>8</v>
      </c>
      <c r="B4" s="10">
        <v>3361</v>
      </c>
      <c r="C4" s="11">
        <v>2001</v>
      </c>
      <c r="D4" s="11">
        <v>2159</v>
      </c>
      <c r="E4" s="12">
        <v>1733</v>
      </c>
      <c r="F4" s="79"/>
      <c r="G4" s="120"/>
      <c r="H4" s="120"/>
      <c r="I4" s="120"/>
      <c r="J4" s="120"/>
      <c r="K4" s="120"/>
    </row>
    <row r="5" spans="1:11" x14ac:dyDescent="0.25">
      <c r="A5" s="9" t="s">
        <v>9</v>
      </c>
      <c r="B5" s="10">
        <v>1401</v>
      </c>
      <c r="C5" s="11">
        <v>702</v>
      </c>
      <c r="D5" s="11">
        <v>766</v>
      </c>
      <c r="E5" s="12">
        <v>636</v>
      </c>
      <c r="F5" s="79"/>
      <c r="G5" s="164"/>
      <c r="H5" s="306"/>
      <c r="I5" s="306"/>
      <c r="J5" s="306"/>
      <c r="K5" s="306"/>
    </row>
    <row r="6" spans="1:11" ht="15.75" thickBot="1" x14ac:dyDescent="0.3">
      <c r="A6" s="13" t="s">
        <v>10</v>
      </c>
      <c r="B6" s="14">
        <v>1000</v>
      </c>
      <c r="C6" s="15">
        <v>596</v>
      </c>
      <c r="D6" s="15">
        <v>611</v>
      </c>
      <c r="E6" s="16">
        <v>603</v>
      </c>
      <c r="F6" s="79"/>
      <c r="G6" s="158"/>
      <c r="H6" s="158"/>
      <c r="I6" s="158"/>
      <c r="J6" s="158"/>
      <c r="K6" s="158"/>
    </row>
    <row r="7" spans="1:11" x14ac:dyDescent="0.25">
      <c r="B7" s="8"/>
      <c r="C7" s="8"/>
      <c r="D7" s="8"/>
      <c r="E7" s="8"/>
      <c r="F7" s="160"/>
      <c r="G7" s="161"/>
      <c r="H7" s="160"/>
      <c r="I7" s="161"/>
      <c r="J7" s="160"/>
      <c r="K7" s="161"/>
    </row>
    <row r="8" spans="1:11" x14ac:dyDescent="0.25">
      <c r="C8" s="159"/>
      <c r="D8" s="160"/>
      <c r="E8" s="161"/>
      <c r="F8" s="160"/>
      <c r="G8" s="161"/>
      <c r="H8" s="160"/>
      <c r="I8" s="161"/>
      <c r="J8" s="160"/>
      <c r="K8" s="161"/>
    </row>
    <row r="9" spans="1:11" x14ac:dyDescent="0.25">
      <c r="B9" s="176" t="s">
        <v>11</v>
      </c>
      <c r="C9" s="159"/>
      <c r="D9" s="160"/>
      <c r="E9" s="161"/>
      <c r="F9" s="160"/>
      <c r="G9" s="161"/>
      <c r="H9" s="160"/>
      <c r="I9" s="161"/>
      <c r="J9" s="160"/>
      <c r="K9" s="161"/>
    </row>
    <row r="10" spans="1:11" x14ac:dyDescent="0.25">
      <c r="C10" s="159"/>
      <c r="D10" s="162"/>
      <c r="E10" s="163"/>
      <c r="F10" s="162"/>
      <c r="G10" s="163"/>
      <c r="H10" s="162"/>
      <c r="I10" s="163"/>
      <c r="J10" s="162"/>
      <c r="K10" s="163"/>
    </row>
    <row r="11" spans="1:11" x14ac:dyDescent="0.25"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x14ac:dyDescent="0.25"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x14ac:dyDescent="0.25"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x14ac:dyDescent="0.25"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x14ac:dyDescent="0.25"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x14ac:dyDescent="0.25"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x14ac:dyDescent="0.25"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x14ac:dyDescent="0.25">
      <c r="C18" s="120"/>
      <c r="D18" s="120"/>
      <c r="E18" s="120"/>
      <c r="F18" s="120"/>
      <c r="G18" s="120"/>
      <c r="H18" s="120"/>
      <c r="I18" s="120"/>
      <c r="J18" s="120"/>
      <c r="K18" s="120"/>
    </row>
    <row r="20" spans="1:11" x14ac:dyDescent="0.25">
      <c r="H20" s="78"/>
      <c r="I20" s="3"/>
    </row>
    <row r="21" spans="1:11" x14ac:dyDescent="0.25">
      <c r="H21" s="79"/>
      <c r="K21" s="8"/>
    </row>
    <row r="22" spans="1:11" x14ac:dyDescent="0.25">
      <c r="H22" s="79"/>
      <c r="K22" s="8"/>
    </row>
    <row r="23" spans="1:11" x14ac:dyDescent="0.25">
      <c r="H23" s="79"/>
    </row>
    <row r="24" spans="1:11" x14ac:dyDescent="0.25">
      <c r="H24" s="79"/>
    </row>
    <row r="25" spans="1:11" x14ac:dyDescent="0.25">
      <c r="A25" s="155" t="s">
        <v>298</v>
      </c>
      <c r="H25" s="79"/>
    </row>
    <row r="26" spans="1:11" x14ac:dyDescent="0.25">
      <c r="H26" s="8"/>
    </row>
  </sheetData>
  <mergeCells count="2">
    <mergeCell ref="H5:I5"/>
    <mergeCell ref="J5:K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topLeftCell="A4" zoomScaleNormal="100" workbookViewId="0">
      <selection activeCell="C18" sqref="C18"/>
    </sheetView>
  </sheetViews>
  <sheetFormatPr defaultRowHeight="12.75" x14ac:dyDescent="0.2"/>
  <cols>
    <col min="1" max="1" width="35.140625" style="18" bestFit="1" customWidth="1"/>
    <col min="2" max="2" width="10.85546875" style="18" bestFit="1" customWidth="1"/>
    <col min="3" max="3" width="14.85546875" style="18" bestFit="1" customWidth="1"/>
    <col min="4" max="4" width="25.140625" style="18" customWidth="1"/>
    <col min="5" max="6" width="13.42578125" style="18" customWidth="1"/>
    <col min="7" max="7" width="9.140625" style="18"/>
    <col min="8" max="8" width="11.140625" style="18" customWidth="1"/>
    <col min="9" max="9" width="10.85546875" style="18" customWidth="1"/>
    <col min="10" max="10" width="10.42578125" style="18" customWidth="1"/>
    <col min="11" max="12" width="10" style="18" customWidth="1"/>
    <col min="13" max="13" width="12.7109375" style="18" customWidth="1"/>
    <col min="14" max="14" width="10.5703125" style="18" customWidth="1"/>
    <col min="15" max="15" width="14.85546875" style="18" customWidth="1"/>
    <col min="16" max="16384" width="9.140625" style="18"/>
  </cols>
  <sheetData>
    <row r="1" spans="1:25" ht="15" x14ac:dyDescent="0.2">
      <c r="A1" s="189"/>
      <c r="B1" s="190" t="s">
        <v>5</v>
      </c>
      <c r="C1" s="190" t="s">
        <v>272</v>
      </c>
      <c r="E1" s="176" t="s">
        <v>279</v>
      </c>
    </row>
    <row r="2" spans="1:25" x14ac:dyDescent="0.2">
      <c r="A2" s="191" t="s">
        <v>227</v>
      </c>
      <c r="B2" s="192">
        <v>136941010</v>
      </c>
      <c r="C2" s="193"/>
    </row>
    <row r="3" spans="1:25" x14ac:dyDescent="0.2">
      <c r="A3" s="191" t="s">
        <v>271</v>
      </c>
      <c r="B3" s="192">
        <v>118123873</v>
      </c>
      <c r="C3" s="193"/>
    </row>
    <row r="4" spans="1:25" x14ac:dyDescent="0.2">
      <c r="A4" s="191" t="s">
        <v>239</v>
      </c>
      <c r="B4" s="192">
        <v>104857517</v>
      </c>
      <c r="C4" s="193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5" x14ac:dyDescent="0.2">
      <c r="A5" s="191" t="s">
        <v>273</v>
      </c>
      <c r="B5" s="192">
        <v>13266356</v>
      </c>
      <c r="C5" s="19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spans="1:25" x14ac:dyDescent="0.2">
      <c r="A6" s="194" t="s">
        <v>274</v>
      </c>
      <c r="B6" s="192">
        <v>10293699</v>
      </c>
      <c r="C6" s="193">
        <f>+B6/2</f>
        <v>5146849.5</v>
      </c>
      <c r="D6" s="109"/>
      <c r="E6" s="109"/>
      <c r="F6" s="109"/>
      <c r="G6" s="177"/>
      <c r="H6" s="177"/>
      <c r="I6" s="177"/>
      <c r="J6" s="109"/>
      <c r="K6" s="177"/>
      <c r="L6" s="177"/>
      <c r="M6" s="177"/>
      <c r="N6" s="177"/>
      <c r="O6" s="109"/>
      <c r="P6" s="185"/>
      <c r="Q6" s="185"/>
      <c r="R6" s="109"/>
      <c r="S6" s="109"/>
      <c r="T6" s="109"/>
      <c r="U6" s="109"/>
      <c r="V6" s="109"/>
      <c r="W6" s="109"/>
      <c r="X6" s="109"/>
      <c r="Y6" s="109"/>
    </row>
    <row r="7" spans="1:25" x14ac:dyDescent="0.2">
      <c r="A7" s="194" t="s">
        <v>275</v>
      </c>
      <c r="B7" s="192">
        <v>1733411</v>
      </c>
      <c r="C7" s="193">
        <f>+B7/3</f>
        <v>577803.66666666663</v>
      </c>
      <c r="D7" s="109"/>
      <c r="E7" s="109"/>
      <c r="F7" s="109"/>
      <c r="G7" s="109"/>
      <c r="H7" s="109"/>
      <c r="I7" s="109"/>
      <c r="J7" s="109"/>
      <c r="K7" s="186"/>
      <c r="L7" s="186"/>
      <c r="M7" s="186"/>
      <c r="N7" s="186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x14ac:dyDescent="0.2">
      <c r="A8" s="194" t="s">
        <v>276</v>
      </c>
      <c r="B8" s="192">
        <v>635904</v>
      </c>
      <c r="C8" s="193">
        <f>+B8/4</f>
        <v>158976</v>
      </c>
      <c r="D8" s="109"/>
      <c r="E8" s="109"/>
      <c r="F8" s="109"/>
      <c r="G8" s="109"/>
      <c r="H8" s="109"/>
      <c r="I8" s="109"/>
      <c r="J8" s="109"/>
      <c r="K8" s="186"/>
      <c r="L8" s="186"/>
      <c r="M8" s="186"/>
      <c r="N8" s="186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x14ac:dyDescent="0.2">
      <c r="A9" s="194" t="s">
        <v>277</v>
      </c>
      <c r="B9" s="192">
        <v>341292</v>
      </c>
      <c r="C9" s="193">
        <f>+B9/5.35</f>
        <v>63792.897196261685</v>
      </c>
      <c r="D9" s="182"/>
      <c r="E9" s="109"/>
      <c r="F9" s="109"/>
      <c r="G9" s="109"/>
      <c r="H9" s="109"/>
      <c r="I9" s="109"/>
      <c r="J9" s="109"/>
      <c r="K9" s="186"/>
      <c r="L9" s="186"/>
      <c r="M9" s="186"/>
      <c r="N9" s="186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x14ac:dyDescent="0.2">
      <c r="A10" s="194" t="s">
        <v>278</v>
      </c>
      <c r="B10" s="192">
        <v>262050</v>
      </c>
      <c r="C10" s="193">
        <f>+B10/8.5</f>
        <v>30829.411764705881</v>
      </c>
      <c r="D10" s="182"/>
      <c r="E10" s="109"/>
      <c r="F10" s="109"/>
      <c r="G10" s="109"/>
      <c r="H10" s="109"/>
      <c r="I10" s="109"/>
      <c r="J10" s="109"/>
      <c r="K10" s="186"/>
      <c r="L10" s="186"/>
      <c r="M10" s="186"/>
      <c r="N10" s="186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x14ac:dyDescent="0.2">
      <c r="A11" s="197" t="s">
        <v>302</v>
      </c>
      <c r="B11" s="195"/>
      <c r="C11" s="195"/>
      <c r="D11" s="187"/>
      <c r="E11" s="109"/>
      <c r="F11" s="109"/>
      <c r="G11" s="109"/>
      <c r="H11" s="109"/>
      <c r="I11" s="109"/>
      <c r="J11" s="109"/>
      <c r="K11" s="186"/>
      <c r="L11" s="186"/>
      <c r="M11" s="186"/>
      <c r="N11" s="186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x14ac:dyDescent="0.2">
      <c r="A12" s="196"/>
      <c r="B12" s="195"/>
      <c r="C12" s="195"/>
      <c r="D12" s="187"/>
      <c r="E12" s="109"/>
      <c r="F12" s="109"/>
      <c r="G12" s="109"/>
      <c r="H12" s="109"/>
      <c r="I12" s="109"/>
      <c r="J12" s="109"/>
      <c r="K12" s="186"/>
      <c r="L12" s="186"/>
      <c r="M12" s="186"/>
      <c r="N12" s="186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x14ac:dyDescent="0.2">
      <c r="A13" s="196"/>
      <c r="B13" s="195"/>
      <c r="C13" s="195"/>
      <c r="D13" s="187"/>
      <c r="E13" s="109"/>
      <c r="F13" s="109"/>
      <c r="G13" s="109"/>
      <c r="H13" s="109"/>
      <c r="I13" s="109"/>
      <c r="J13" s="109"/>
      <c r="K13" s="186"/>
      <c r="L13" s="186"/>
      <c r="M13" s="186"/>
      <c r="N13" s="186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x14ac:dyDescent="0.2">
      <c r="A14" s="196"/>
      <c r="B14" s="195"/>
      <c r="C14" s="195"/>
      <c r="D14" s="187"/>
      <c r="E14" s="109"/>
      <c r="F14" s="109"/>
      <c r="G14" s="109"/>
      <c r="H14" s="109"/>
      <c r="I14" s="109"/>
      <c r="J14" s="109"/>
      <c r="K14" s="186"/>
      <c r="L14" s="186"/>
      <c r="M14" s="186"/>
      <c r="N14" s="186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1:25" x14ac:dyDescent="0.2">
      <c r="A15" s="196"/>
      <c r="B15" s="195"/>
      <c r="C15" s="195"/>
      <c r="D15" s="109"/>
      <c r="E15" s="109"/>
      <c r="F15" s="109"/>
      <c r="G15" s="109"/>
      <c r="H15" s="109"/>
      <c r="I15" s="109"/>
      <c r="J15" s="109"/>
      <c r="K15" s="186"/>
      <c r="L15" s="186"/>
      <c r="M15" s="186"/>
      <c r="N15" s="186"/>
      <c r="O15" s="186"/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5" x14ac:dyDescent="0.2">
      <c r="A16" s="196"/>
      <c r="B16" s="195"/>
      <c r="C16" s="195"/>
      <c r="D16" s="182"/>
      <c r="E16" s="109"/>
      <c r="F16" s="109"/>
      <c r="G16" s="109"/>
      <c r="H16" s="109"/>
      <c r="I16" s="109"/>
      <c r="J16" s="109"/>
      <c r="K16" s="186"/>
      <c r="L16" s="186"/>
      <c r="M16" s="186"/>
      <c r="N16" s="186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x14ac:dyDescent="0.2">
      <c r="A17" s="196"/>
      <c r="B17" s="195"/>
      <c r="C17" s="195"/>
      <c r="D17" s="182"/>
      <c r="E17" s="109"/>
      <c r="F17" s="109"/>
      <c r="G17" s="185"/>
      <c r="H17" s="109"/>
      <c r="I17" s="109"/>
      <c r="J17" s="109"/>
      <c r="K17" s="188"/>
      <c r="L17" s="188"/>
      <c r="M17" s="186"/>
      <c r="N17" s="186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x14ac:dyDescent="0.2">
      <c r="A18" s="196"/>
      <c r="B18" s="195"/>
      <c r="C18" s="195"/>
      <c r="D18" s="182"/>
      <c r="E18" s="109"/>
      <c r="F18" s="109"/>
      <c r="G18" s="109"/>
      <c r="H18" s="109"/>
      <c r="I18" s="109"/>
      <c r="J18" s="109"/>
      <c r="K18" s="186"/>
      <c r="L18" s="186"/>
      <c r="M18" s="186"/>
      <c r="N18" s="186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x14ac:dyDescent="0.2">
      <c r="A19" s="196"/>
      <c r="B19" s="195"/>
      <c r="C19" s="195"/>
      <c r="D19" s="182"/>
      <c r="E19" s="109"/>
      <c r="F19" s="109"/>
      <c r="G19" s="109"/>
      <c r="H19" s="109"/>
      <c r="I19" s="109"/>
      <c r="J19" s="109"/>
      <c r="K19" s="186"/>
      <c r="L19" s="186"/>
      <c r="M19" s="186"/>
      <c r="N19" s="186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x14ac:dyDescent="0.2">
      <c r="A20" s="196"/>
      <c r="B20" s="195"/>
      <c r="C20" s="195"/>
      <c r="D20" s="182"/>
      <c r="E20" s="109"/>
      <c r="F20" s="109"/>
      <c r="G20" s="185"/>
      <c r="H20" s="109"/>
      <c r="I20" s="109"/>
      <c r="J20" s="109"/>
      <c r="K20" s="188"/>
      <c r="L20" s="188"/>
      <c r="M20" s="186"/>
      <c r="N20" s="186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1:25" x14ac:dyDescent="0.2">
      <c r="A21" s="196"/>
      <c r="B21" s="195"/>
      <c r="C21" s="195"/>
      <c r="D21" s="109"/>
      <c r="E21" s="109"/>
      <c r="F21" s="109"/>
      <c r="G21" s="109"/>
      <c r="H21" s="109"/>
      <c r="I21" s="109"/>
      <c r="J21" s="109"/>
      <c r="K21" s="186"/>
      <c r="L21" s="186"/>
      <c r="M21" s="186"/>
      <c r="N21" s="186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x14ac:dyDescent="0.2">
      <c r="A22" s="196"/>
      <c r="B22" s="195"/>
      <c r="C22" s="195"/>
      <c r="D22" s="109"/>
      <c r="E22" s="109"/>
      <c r="F22" s="109"/>
      <c r="G22" s="109"/>
      <c r="H22" s="109"/>
      <c r="I22" s="109"/>
      <c r="J22" s="109"/>
      <c r="K22" s="186"/>
      <c r="L22" s="186"/>
      <c r="M22" s="186"/>
      <c r="N22" s="186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x14ac:dyDescent="0.2">
      <c r="C23" s="109"/>
      <c r="D23" s="109"/>
      <c r="E23" s="109"/>
      <c r="F23" s="109"/>
      <c r="G23" s="109"/>
      <c r="H23" s="109"/>
      <c r="I23" s="109"/>
      <c r="J23" s="109"/>
      <c r="K23" s="186"/>
      <c r="L23" s="186"/>
      <c r="M23" s="186"/>
      <c r="N23" s="186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x14ac:dyDescent="0.2">
      <c r="C24" s="109"/>
      <c r="D24" s="109"/>
      <c r="E24" s="109"/>
      <c r="F24" s="109"/>
      <c r="G24" s="109"/>
      <c r="H24" s="109"/>
      <c r="I24" s="109"/>
      <c r="J24" s="109"/>
      <c r="K24" s="186"/>
      <c r="L24" s="186"/>
      <c r="M24" s="186"/>
      <c r="N24" s="186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x14ac:dyDescent="0.2">
      <c r="C25" s="109"/>
      <c r="D25" s="109"/>
      <c r="E25" s="109"/>
      <c r="F25" s="109"/>
      <c r="G25" s="109"/>
      <c r="H25" s="109"/>
      <c r="I25" s="109"/>
      <c r="J25" s="109"/>
      <c r="K25" s="186"/>
      <c r="L25" s="186"/>
      <c r="M25" s="186"/>
      <c r="N25" s="186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x14ac:dyDescent="0.2">
      <c r="C26" s="109"/>
      <c r="D26" s="109"/>
      <c r="E26" s="109"/>
      <c r="F26" s="109"/>
      <c r="G26" s="109"/>
      <c r="H26" s="109"/>
      <c r="I26" s="109"/>
      <c r="J26" s="109"/>
      <c r="K26" s="186"/>
      <c r="L26" s="186"/>
      <c r="M26" s="186"/>
      <c r="N26" s="186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x14ac:dyDescent="0.2"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x14ac:dyDescent="0.2"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1:25" x14ac:dyDescent="0.2"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44" spans="7:7" ht="18" x14ac:dyDescent="0.25">
      <c r="G44" s="21"/>
    </row>
    <row r="77" spans="2:17" x14ac:dyDescent="0.2">
      <c r="B77" s="19"/>
    </row>
    <row r="78" spans="2:17" x14ac:dyDescent="0.2">
      <c r="B78" s="19"/>
      <c r="H78" s="109"/>
      <c r="I78" s="177"/>
      <c r="J78" s="177"/>
      <c r="K78" s="177"/>
      <c r="L78" s="110"/>
      <c r="M78" s="178"/>
      <c r="N78" s="179"/>
      <c r="O78" s="109"/>
      <c r="P78" s="109"/>
      <c r="Q78" s="109"/>
    </row>
    <row r="79" spans="2:17" x14ac:dyDescent="0.2">
      <c r="H79" s="109"/>
      <c r="I79" s="109"/>
      <c r="J79" s="109"/>
      <c r="K79" s="109"/>
      <c r="L79" s="109"/>
      <c r="M79" s="180"/>
      <c r="N79" s="181"/>
      <c r="O79" s="109"/>
      <c r="P79" s="109"/>
      <c r="Q79" s="109"/>
    </row>
    <row r="80" spans="2:17" x14ac:dyDescent="0.2">
      <c r="H80" s="109"/>
      <c r="I80" s="109"/>
      <c r="J80" s="109"/>
      <c r="K80" s="109"/>
      <c r="L80" s="109"/>
      <c r="M80" s="180"/>
      <c r="N80" s="181"/>
      <c r="O80" s="109"/>
      <c r="P80" s="113"/>
      <c r="Q80" s="109"/>
    </row>
    <row r="81" spans="8:17" x14ac:dyDescent="0.2">
      <c r="H81" s="182"/>
      <c r="I81" s="109"/>
      <c r="J81" s="109"/>
      <c r="K81" s="109"/>
      <c r="L81" s="109"/>
      <c r="M81" s="180"/>
      <c r="N81" s="181"/>
      <c r="O81" s="109"/>
      <c r="P81" s="109"/>
      <c r="Q81" s="109"/>
    </row>
    <row r="82" spans="8:17" x14ac:dyDescent="0.2">
      <c r="H82" s="182"/>
      <c r="I82" s="109"/>
      <c r="J82" s="109"/>
      <c r="K82" s="109"/>
      <c r="L82" s="109"/>
      <c r="M82" s="180"/>
      <c r="N82" s="181"/>
      <c r="O82" s="109"/>
      <c r="P82" s="109"/>
      <c r="Q82" s="109"/>
    </row>
    <row r="83" spans="8:17" x14ac:dyDescent="0.2">
      <c r="H83" s="183"/>
      <c r="I83" s="109"/>
      <c r="J83" s="109"/>
      <c r="K83" s="109"/>
      <c r="L83" s="73"/>
      <c r="M83" s="180"/>
      <c r="N83" s="181"/>
      <c r="O83" s="109"/>
      <c r="P83" s="109"/>
      <c r="Q83" s="109"/>
    </row>
    <row r="84" spans="8:17" x14ac:dyDescent="0.2">
      <c r="H84" s="183"/>
      <c r="I84" s="109"/>
      <c r="J84" s="109"/>
      <c r="K84" s="109"/>
      <c r="L84" s="73"/>
      <c r="M84" s="180"/>
      <c r="N84" s="181"/>
      <c r="O84" s="109"/>
      <c r="P84" s="109"/>
      <c r="Q84" s="109"/>
    </row>
    <row r="85" spans="8:17" x14ac:dyDescent="0.2">
      <c r="H85" s="183"/>
      <c r="I85" s="109"/>
      <c r="J85" s="109"/>
      <c r="K85" s="109"/>
      <c r="L85" s="73"/>
      <c r="M85" s="180"/>
      <c r="N85" s="181"/>
      <c r="O85" s="109"/>
      <c r="P85" s="109"/>
      <c r="Q85" s="109"/>
    </row>
    <row r="86" spans="8:17" x14ac:dyDescent="0.2">
      <c r="H86" s="183"/>
      <c r="I86" s="109"/>
      <c r="J86" s="109"/>
      <c r="K86" s="109"/>
      <c r="L86" s="73"/>
      <c r="M86" s="184"/>
      <c r="N86" s="181"/>
      <c r="O86" s="109"/>
      <c r="P86" s="109"/>
      <c r="Q86" s="109"/>
    </row>
    <row r="87" spans="8:17" x14ac:dyDescent="0.2">
      <c r="H87" s="109"/>
      <c r="I87" s="109"/>
      <c r="J87" s="109"/>
      <c r="K87" s="109"/>
      <c r="L87" s="73"/>
      <c r="M87" s="73"/>
      <c r="N87" s="181"/>
      <c r="O87" s="109"/>
      <c r="P87" s="109"/>
      <c r="Q87" s="109"/>
    </row>
    <row r="88" spans="8:17" x14ac:dyDescent="0.2">
      <c r="H88" s="182"/>
      <c r="I88" s="109"/>
      <c r="J88" s="109"/>
      <c r="K88" s="109"/>
      <c r="L88" s="109"/>
      <c r="M88" s="73"/>
      <c r="N88" s="181"/>
      <c r="O88" s="109"/>
      <c r="P88" s="109"/>
      <c r="Q88" s="109"/>
    </row>
    <row r="89" spans="8:17" x14ac:dyDescent="0.2">
      <c r="H89" s="182"/>
      <c r="I89" s="185"/>
      <c r="J89" s="109"/>
      <c r="K89" s="109"/>
      <c r="L89" s="109"/>
      <c r="M89" s="73"/>
      <c r="N89" s="181"/>
      <c r="O89" s="109"/>
      <c r="P89" s="109"/>
      <c r="Q89" s="109"/>
    </row>
    <row r="90" spans="8:17" x14ac:dyDescent="0.2">
      <c r="H90" s="182"/>
      <c r="I90" s="109"/>
      <c r="J90" s="109"/>
      <c r="K90" s="109"/>
      <c r="L90" s="109"/>
      <c r="M90" s="73"/>
      <c r="N90" s="181"/>
      <c r="O90" s="109"/>
      <c r="P90" s="109"/>
      <c r="Q90" s="109"/>
    </row>
    <row r="91" spans="8:17" x14ac:dyDescent="0.2">
      <c r="H91" s="182"/>
      <c r="I91" s="109"/>
      <c r="J91" s="109"/>
      <c r="K91" s="109"/>
      <c r="L91" s="109"/>
      <c r="M91" s="73"/>
      <c r="N91" s="181"/>
      <c r="O91" s="109"/>
      <c r="P91" s="109"/>
      <c r="Q91" s="109"/>
    </row>
    <row r="92" spans="8:17" x14ac:dyDescent="0.2">
      <c r="H92" s="182"/>
      <c r="I92" s="185"/>
      <c r="J92" s="109"/>
      <c r="K92" s="109"/>
      <c r="L92" s="109"/>
      <c r="M92" s="73"/>
      <c r="N92" s="181"/>
      <c r="O92" s="109"/>
      <c r="P92" s="109"/>
      <c r="Q92" s="109"/>
    </row>
    <row r="93" spans="8:17" x14ac:dyDescent="0.2">
      <c r="H93" s="109"/>
      <c r="I93" s="109"/>
      <c r="J93" s="109"/>
      <c r="K93" s="109"/>
      <c r="L93" s="109"/>
      <c r="M93" s="73"/>
      <c r="N93" s="181"/>
      <c r="O93" s="109"/>
      <c r="P93" s="109"/>
      <c r="Q93" s="109"/>
    </row>
    <row r="94" spans="8:17" x14ac:dyDescent="0.2">
      <c r="H94" s="109"/>
      <c r="I94" s="109"/>
      <c r="J94" s="109"/>
      <c r="K94" s="109"/>
      <c r="L94" s="109"/>
      <c r="M94" s="73"/>
      <c r="N94" s="181"/>
      <c r="O94" s="109"/>
      <c r="P94" s="109"/>
      <c r="Q94" s="109"/>
    </row>
    <row r="95" spans="8:17" x14ac:dyDescent="0.2">
      <c r="H95" s="109"/>
      <c r="I95" s="109"/>
      <c r="J95" s="109"/>
      <c r="K95" s="109"/>
      <c r="L95" s="109"/>
      <c r="M95" s="73"/>
      <c r="N95" s="181"/>
      <c r="O95" s="109"/>
      <c r="P95" s="109"/>
      <c r="Q95" s="109"/>
    </row>
    <row r="96" spans="8:17" x14ac:dyDescent="0.2">
      <c r="H96" s="109"/>
      <c r="I96" s="109"/>
      <c r="J96" s="109"/>
      <c r="K96" s="109"/>
      <c r="L96" s="109"/>
      <c r="M96" s="73"/>
      <c r="N96" s="181"/>
      <c r="O96" s="109"/>
      <c r="P96" s="109"/>
      <c r="Q96" s="109"/>
    </row>
    <row r="97" spans="5:17" x14ac:dyDescent="0.2">
      <c r="H97" s="109"/>
      <c r="I97" s="109"/>
      <c r="J97" s="109"/>
      <c r="K97" s="109"/>
      <c r="L97" s="109"/>
      <c r="M97" s="73"/>
      <c r="N97" s="181"/>
      <c r="O97" s="109"/>
      <c r="P97" s="109"/>
      <c r="Q97" s="109"/>
    </row>
    <row r="98" spans="5:17" x14ac:dyDescent="0.2">
      <c r="H98" s="109"/>
      <c r="I98" s="109"/>
      <c r="J98" s="109"/>
      <c r="K98" s="109"/>
      <c r="L98" s="109"/>
      <c r="M98" s="73"/>
      <c r="N98" s="181"/>
      <c r="O98" s="109"/>
      <c r="P98" s="109"/>
      <c r="Q98" s="109"/>
    </row>
    <row r="99" spans="5:17" x14ac:dyDescent="0.2"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5:17" x14ac:dyDescent="0.2">
      <c r="E100" s="28"/>
      <c r="F100" s="28"/>
    </row>
  </sheetData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workbookViewId="0">
      <selection activeCell="K34" sqref="K34"/>
    </sheetView>
  </sheetViews>
  <sheetFormatPr defaultRowHeight="15" x14ac:dyDescent="0.25"/>
  <cols>
    <col min="2" max="2" width="16.140625" customWidth="1"/>
    <col min="3" max="4" width="10" bestFit="1" customWidth="1"/>
    <col min="7" max="7" width="13.7109375" bestFit="1" customWidth="1"/>
    <col min="8" max="8" width="11.42578125" bestFit="1" customWidth="1"/>
    <col min="11" max="11" width="13.7109375" bestFit="1" customWidth="1"/>
  </cols>
  <sheetData>
    <row r="1" spans="2:14" x14ac:dyDescent="0.25">
      <c r="N1" s="17"/>
    </row>
    <row r="3" spans="2:14" ht="15.75" thickBot="1" x14ac:dyDescent="0.3"/>
    <row r="4" spans="2:14" x14ac:dyDescent="0.25">
      <c r="B4" s="199" t="s">
        <v>208</v>
      </c>
      <c r="C4" s="200"/>
      <c r="D4" s="52"/>
      <c r="E4" s="52"/>
      <c r="F4" s="52"/>
      <c r="G4" s="52"/>
      <c r="H4" s="53" t="s">
        <v>209</v>
      </c>
      <c r="I4" s="54"/>
      <c r="J4" s="54"/>
      <c r="K4" s="55"/>
    </row>
    <row r="5" spans="2:14" x14ac:dyDescent="0.25">
      <c r="C5" s="52" t="s">
        <v>210</v>
      </c>
      <c r="D5" s="52" t="s">
        <v>21</v>
      </c>
      <c r="E5" s="52" t="s">
        <v>22</v>
      </c>
      <c r="F5" s="52" t="s">
        <v>25</v>
      </c>
      <c r="G5" s="52" t="s">
        <v>211</v>
      </c>
      <c r="H5" s="56" t="s">
        <v>21</v>
      </c>
      <c r="I5" s="57" t="s">
        <v>22</v>
      </c>
      <c r="J5" s="57" t="s">
        <v>25</v>
      </c>
      <c r="K5" s="58" t="s">
        <v>211</v>
      </c>
    </row>
    <row r="6" spans="2:14" x14ac:dyDescent="0.25">
      <c r="B6" t="s">
        <v>213</v>
      </c>
      <c r="C6">
        <f>'[1]pivot 2010'!B13</f>
        <v>110741038</v>
      </c>
      <c r="D6">
        <f>'[1]pivot 2010'!C13</f>
        <v>83793248</v>
      </c>
      <c r="E6">
        <f>'[1]pivot 2010'!D13</f>
        <v>10521580</v>
      </c>
      <c r="F6">
        <f>'[1]pivot 2010'!E13</f>
        <v>6617544</v>
      </c>
      <c r="G6">
        <f>'[1]pivot 2010'!F13</f>
        <v>4831515</v>
      </c>
      <c r="H6" s="59">
        <f t="shared" ref="H6:K13" si="0">D6/$C6*100</f>
        <v>75.665940570287958</v>
      </c>
      <c r="I6" s="60">
        <f t="shared" si="0"/>
        <v>9.5010668041598088</v>
      </c>
      <c r="J6" s="60">
        <f t="shared" si="0"/>
        <v>5.9756925883248453</v>
      </c>
      <c r="K6" s="61">
        <f t="shared" si="0"/>
        <v>4.3628948105037626</v>
      </c>
    </row>
    <row r="7" spans="2:14" x14ac:dyDescent="0.25">
      <c r="B7" t="s">
        <v>214</v>
      </c>
      <c r="C7">
        <f>'[1]pivot 2010'!B11</f>
        <v>47938485</v>
      </c>
      <c r="D7">
        <f>'[1]pivot 2010'!C11</f>
        <v>33656570</v>
      </c>
      <c r="E7">
        <f>'[1]pivot 2010'!D11</f>
        <v>4487606</v>
      </c>
      <c r="F7">
        <f>'[1]pivot 2010'!E11</f>
        <v>5254994</v>
      </c>
      <c r="G7">
        <f>'[1]pivot 2010'!F11</f>
        <v>2130756</v>
      </c>
      <c r="H7" s="59">
        <f t="shared" si="0"/>
        <v>70.207829888658353</v>
      </c>
      <c r="I7" s="60">
        <f t="shared" si="0"/>
        <v>9.3611760989109261</v>
      </c>
      <c r="J7" s="60">
        <f t="shared" si="0"/>
        <v>10.961952594037964</v>
      </c>
      <c r="K7" s="61">
        <f t="shared" si="0"/>
        <v>4.4447712521578433</v>
      </c>
    </row>
    <row r="8" spans="2:14" x14ac:dyDescent="0.25">
      <c r="B8" t="s">
        <v>215</v>
      </c>
      <c r="C8">
        <f>'[1]pivot 2010'!B7</f>
        <v>13173309</v>
      </c>
      <c r="D8">
        <f>'[1]pivot 2010'!C7</f>
        <v>10153893</v>
      </c>
      <c r="E8">
        <f>'[1]pivot 2010'!D7</f>
        <v>1236806</v>
      </c>
      <c r="F8">
        <f>'[1]pivot 2010'!E7</f>
        <v>522503</v>
      </c>
      <c r="G8">
        <f>'[1]pivot 2010'!F7</f>
        <v>697892</v>
      </c>
      <c r="H8" s="59">
        <f t="shared" si="0"/>
        <v>77.079289645448995</v>
      </c>
      <c r="I8" s="60">
        <f t="shared" si="0"/>
        <v>9.388726856706997</v>
      </c>
      <c r="J8" s="60">
        <f t="shared" si="0"/>
        <v>3.9663762536808331</v>
      </c>
      <c r="K8" s="61">
        <f t="shared" si="0"/>
        <v>5.2977729437607515</v>
      </c>
    </row>
    <row r="9" spans="2:14" x14ac:dyDescent="0.25">
      <c r="B9" t="s">
        <v>216</v>
      </c>
      <c r="C9">
        <f>'[1]pivot 2010'!B5</f>
        <v>19684850</v>
      </c>
      <c r="D9">
        <f>'[1]pivot 2010'!C5</f>
        <v>15932569</v>
      </c>
      <c r="E9">
        <f>'[1]pivot 2010'!D5</f>
        <v>1858483</v>
      </c>
      <c r="F9">
        <f>'[1]pivot 2010'!E5</f>
        <v>430748</v>
      </c>
      <c r="G9">
        <f>'[1]pivot 2010'!F5</f>
        <v>783872</v>
      </c>
      <c r="H9" s="59">
        <f t="shared" si="0"/>
        <v>80.938229145764382</v>
      </c>
      <c r="I9" s="60">
        <f t="shared" si="0"/>
        <v>9.4411844641945457</v>
      </c>
      <c r="J9" s="60">
        <f t="shared" si="0"/>
        <v>2.1882208906849683</v>
      </c>
      <c r="K9" s="61">
        <f t="shared" si="0"/>
        <v>3.9821080678796132</v>
      </c>
    </row>
    <row r="10" spans="2:14" x14ac:dyDescent="0.25">
      <c r="B10" t="s">
        <v>217</v>
      </c>
      <c r="C10">
        <f>'[1]pivot 2010'!B10</f>
        <v>13529467</v>
      </c>
      <c r="D10">
        <f>'[1]pivot 2010'!C10</f>
        <v>10875739</v>
      </c>
      <c r="E10">
        <f>'[1]pivot 2010'!D10</f>
        <v>1323677</v>
      </c>
      <c r="F10">
        <f>'[1]pivot 2010'!E10</f>
        <v>212193</v>
      </c>
      <c r="G10">
        <f>'[1]pivot 2010'!F10</f>
        <v>551817</v>
      </c>
      <c r="H10" s="59">
        <f t="shared" si="0"/>
        <v>80.38556877369966</v>
      </c>
      <c r="I10" s="60">
        <f t="shared" si="0"/>
        <v>9.7836596223635421</v>
      </c>
      <c r="J10" s="60">
        <f t="shared" si="0"/>
        <v>1.5683766404101507</v>
      </c>
      <c r="K10" s="61">
        <f t="shared" si="0"/>
        <v>4.0786307398510235</v>
      </c>
    </row>
    <row r="11" spans="2:14" x14ac:dyDescent="0.25">
      <c r="B11" t="s">
        <v>218</v>
      </c>
      <c r="C11">
        <f>'[1]pivot 2010'!B8</f>
        <v>10316981</v>
      </c>
      <c r="D11">
        <f>'[1]pivot 2010'!C8</f>
        <v>8359199</v>
      </c>
      <c r="E11">
        <f>'[1]pivot 2010'!D8</f>
        <v>1016713</v>
      </c>
      <c r="F11">
        <f>'[1]pivot 2010'!E8</f>
        <v>114907</v>
      </c>
      <c r="G11">
        <f>'[1]pivot 2010'!F8</f>
        <v>401006</v>
      </c>
      <c r="H11" s="59">
        <f t="shared" si="0"/>
        <v>81.023692880698334</v>
      </c>
      <c r="I11" s="60">
        <f t="shared" si="0"/>
        <v>9.8547530522737219</v>
      </c>
      <c r="J11" s="60">
        <f t="shared" si="0"/>
        <v>1.1137657421294078</v>
      </c>
      <c r="K11" s="61">
        <f t="shared" si="0"/>
        <v>3.8868541097439255</v>
      </c>
    </row>
    <row r="12" spans="2:14" x14ac:dyDescent="0.25">
      <c r="B12" t="s">
        <v>219</v>
      </c>
      <c r="C12">
        <f>'[1]pivot 2010'!B6</f>
        <v>5810061</v>
      </c>
      <c r="D12">
        <f>'[1]pivot 2010'!C6</f>
        <v>4598287</v>
      </c>
      <c r="E12">
        <f>'[1]pivot 2010'!D6</f>
        <v>571376</v>
      </c>
      <c r="F12">
        <f>'[1]pivot 2010'!E6</f>
        <v>77060</v>
      </c>
      <c r="G12">
        <f>'[1]pivot 2010'!F6</f>
        <v>251469</v>
      </c>
      <c r="H12" s="59">
        <f t="shared" si="0"/>
        <v>79.143523622213266</v>
      </c>
      <c r="I12" s="60">
        <f t="shared" si="0"/>
        <v>9.8342513099260067</v>
      </c>
      <c r="J12" s="60">
        <f t="shared" si="0"/>
        <v>1.3263199818384006</v>
      </c>
      <c r="K12" s="61">
        <f t="shared" si="0"/>
        <v>4.3281645407853722</v>
      </c>
    </row>
    <row r="13" spans="2:14" ht="15.75" thickBot="1" x14ac:dyDescent="0.3">
      <c r="B13" t="s">
        <v>220</v>
      </c>
      <c r="C13" s="62">
        <f>C16-C6</f>
        <v>26199972</v>
      </c>
      <c r="D13" s="62">
        <f>D16-D6</f>
        <v>21064269</v>
      </c>
      <c r="E13" s="62">
        <f>E16-E6</f>
        <v>2744776</v>
      </c>
      <c r="F13" s="62">
        <f>F16-F6</f>
        <v>151117</v>
      </c>
      <c r="G13" s="62">
        <f>G16-G6</f>
        <v>1092685</v>
      </c>
      <c r="H13" s="63">
        <f t="shared" si="0"/>
        <v>80.398059204032734</v>
      </c>
      <c r="I13" s="64">
        <f t="shared" si="0"/>
        <v>10.476255470807374</v>
      </c>
      <c r="J13" s="64">
        <f t="shared" si="0"/>
        <v>0.57678305915746775</v>
      </c>
      <c r="K13" s="65">
        <f t="shared" si="0"/>
        <v>4.1705578921992741</v>
      </c>
    </row>
    <row r="15" spans="2:14" x14ac:dyDescent="0.25">
      <c r="B15" s="275"/>
      <c r="C15" s="275"/>
      <c r="D15" s="275"/>
      <c r="E15" s="275"/>
      <c r="F15" s="275"/>
      <c r="G15" s="275"/>
      <c r="H15" s="66"/>
      <c r="I15" s="66"/>
      <c r="J15" s="66"/>
      <c r="K15" s="66"/>
    </row>
    <row r="16" spans="2:14" x14ac:dyDescent="0.25">
      <c r="B16" t="s">
        <v>210</v>
      </c>
      <c r="C16" s="62">
        <f>'[1]pivot 2010'!H4</f>
        <v>136941010</v>
      </c>
      <c r="D16" s="62">
        <f>'[1]pivot 2010'!I4</f>
        <v>104857517</v>
      </c>
      <c r="E16" s="62">
        <f>'[1]pivot 2010'!J4</f>
        <v>13266356</v>
      </c>
      <c r="F16" s="62">
        <f>'[1]pivot 2010'!K4</f>
        <v>6768661</v>
      </c>
      <c r="G16" s="62">
        <f>'[1]pivot 2010'!N4</f>
        <v>5924200</v>
      </c>
    </row>
    <row r="18" spans="2:11" x14ac:dyDescent="0.25">
      <c r="B18" s="199"/>
      <c r="C18" s="200"/>
      <c r="D18" s="52"/>
      <c r="E18" s="52"/>
      <c r="F18" s="52"/>
      <c r="G18" s="52"/>
      <c r="H18" s="307"/>
      <c r="I18" s="307"/>
      <c r="J18" s="307"/>
      <c r="K18" s="307"/>
    </row>
    <row r="19" spans="2:11" x14ac:dyDescent="0.25">
      <c r="B19" s="17" t="s">
        <v>212</v>
      </c>
      <c r="C19" s="52"/>
      <c r="D19" s="52"/>
      <c r="E19" s="52"/>
      <c r="F19" s="52"/>
      <c r="G19" s="52"/>
      <c r="H19" s="277"/>
      <c r="I19" s="277"/>
      <c r="J19" s="277"/>
      <c r="K19" s="277"/>
    </row>
    <row r="20" spans="2:11" x14ac:dyDescent="0.25">
      <c r="H20" s="276"/>
      <c r="I20" s="276"/>
      <c r="J20" s="276"/>
      <c r="K20" s="276"/>
    </row>
    <row r="21" spans="2:11" x14ac:dyDescent="0.25">
      <c r="H21" s="276"/>
      <c r="I21" s="276"/>
      <c r="J21" s="276"/>
      <c r="K21" s="276"/>
    </row>
    <row r="22" spans="2:11" x14ac:dyDescent="0.25">
      <c r="H22" s="276"/>
      <c r="I22" s="276"/>
      <c r="J22" s="276"/>
      <c r="K22" s="276"/>
    </row>
    <row r="23" spans="2:11" x14ac:dyDescent="0.25">
      <c r="H23" s="276"/>
      <c r="I23" s="276"/>
      <c r="J23" s="276"/>
      <c r="K23" s="276"/>
    </row>
    <row r="24" spans="2:11" x14ac:dyDescent="0.25">
      <c r="H24" s="276"/>
      <c r="I24" s="276"/>
      <c r="J24" s="276"/>
      <c r="K24" s="276"/>
    </row>
    <row r="25" spans="2:11" x14ac:dyDescent="0.25">
      <c r="H25" s="276"/>
      <c r="I25" s="276"/>
      <c r="J25" s="276"/>
      <c r="K25" s="276"/>
    </row>
    <row r="26" spans="2:11" x14ac:dyDescent="0.25">
      <c r="H26" s="276"/>
      <c r="I26" s="276"/>
      <c r="J26" s="276"/>
      <c r="K26" s="276"/>
    </row>
    <row r="27" spans="2:11" x14ac:dyDescent="0.25">
      <c r="C27" s="62"/>
      <c r="D27" s="62"/>
      <c r="E27" s="62"/>
      <c r="F27" s="62"/>
      <c r="G27" s="62"/>
      <c r="H27" s="276"/>
      <c r="I27" s="276"/>
      <c r="J27" s="276"/>
      <c r="K27" s="276"/>
    </row>
    <row r="28" spans="2:11" x14ac:dyDescent="0.25">
      <c r="C28" s="62"/>
      <c r="H28" s="74"/>
      <c r="I28" s="74"/>
      <c r="J28" s="74"/>
      <c r="K28" s="74"/>
    </row>
    <row r="29" spans="2:11" x14ac:dyDescent="0.25">
      <c r="B29" s="275"/>
      <c r="C29" s="275"/>
      <c r="D29" s="275"/>
      <c r="E29" s="275"/>
      <c r="F29" s="275"/>
      <c r="G29" s="275"/>
      <c r="H29" s="66"/>
      <c r="I29" s="66"/>
      <c r="J29" s="66"/>
      <c r="K29" s="66"/>
    </row>
    <row r="30" spans="2:11" x14ac:dyDescent="0.25">
      <c r="C30" s="62"/>
      <c r="D30" s="62"/>
      <c r="E30" s="62"/>
      <c r="F30" s="62"/>
      <c r="G30" s="62"/>
    </row>
    <row r="37" spans="3:14" s="67" customFormat="1" x14ac:dyDescent="0.25"/>
    <row r="42" spans="3:14" x14ac:dyDescent="0.25">
      <c r="C42" s="68"/>
      <c r="D42" s="69"/>
      <c r="E42" s="69"/>
      <c r="F42" s="69"/>
      <c r="G42" s="69"/>
      <c r="H42" s="69"/>
      <c r="I42" s="69"/>
      <c r="J42" s="69"/>
      <c r="K42" s="69"/>
    </row>
    <row r="43" spans="3:14" x14ac:dyDescent="0.25">
      <c r="K43" s="74"/>
    </row>
    <row r="47" spans="3:14" x14ac:dyDescent="0.25">
      <c r="N47" s="17"/>
    </row>
    <row r="48" spans="3:14" x14ac:dyDescent="0.25">
      <c r="C48" s="274"/>
      <c r="D48" s="274"/>
    </row>
  </sheetData>
  <mergeCells count="1">
    <mergeCell ref="H18:K18"/>
  </mergeCells>
  <pageMargins left="0.7" right="0.7" top="0.75" bottom="0.75" header="0.3" footer="0.3"/>
  <pageSetup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H25" sqref="H25"/>
    </sheetView>
  </sheetViews>
  <sheetFormatPr defaultRowHeight="15" x14ac:dyDescent="0.25"/>
  <cols>
    <col min="1" max="1" width="15.42578125" bestFit="1" customWidth="1"/>
    <col min="2" max="2" width="14.7109375" bestFit="1" customWidth="1"/>
    <col min="3" max="4" width="12.42578125" bestFit="1" customWidth="1"/>
    <col min="5" max="5" width="9" bestFit="1" customWidth="1"/>
    <col min="6" max="6" width="13.85546875" bestFit="1" customWidth="1"/>
    <col min="7" max="7" width="11.5703125" bestFit="1" customWidth="1"/>
    <col min="8" max="8" width="8" bestFit="1" customWidth="1"/>
    <col min="9" max="9" width="7.140625" bestFit="1" customWidth="1"/>
    <col min="10" max="10" width="13.85546875" bestFit="1" customWidth="1"/>
    <col min="11" max="11" width="13.7109375" bestFit="1" customWidth="1"/>
  </cols>
  <sheetData>
    <row r="1" spans="1:22" ht="15.75" thickBot="1" x14ac:dyDescent="0.3">
      <c r="A1" s="263"/>
      <c r="B1" s="264"/>
      <c r="C1" s="227"/>
      <c r="D1" s="227"/>
      <c r="E1" s="227"/>
      <c r="F1" s="227"/>
      <c r="G1" s="228" t="s">
        <v>209</v>
      </c>
      <c r="H1" s="229"/>
      <c r="I1" s="229"/>
      <c r="J1" s="230"/>
      <c r="N1" s="17"/>
    </row>
    <row r="2" spans="1:22" x14ac:dyDescent="0.25">
      <c r="A2" s="265"/>
      <c r="B2" s="229" t="s">
        <v>210</v>
      </c>
      <c r="C2" s="229" t="s">
        <v>21</v>
      </c>
      <c r="D2" s="229" t="s">
        <v>22</v>
      </c>
      <c r="E2" s="229" t="s">
        <v>25</v>
      </c>
      <c r="F2" s="230" t="s">
        <v>211</v>
      </c>
      <c r="G2" s="232" t="s">
        <v>21</v>
      </c>
      <c r="H2" s="232" t="s">
        <v>22</v>
      </c>
      <c r="I2" s="232" t="s">
        <v>25</v>
      </c>
      <c r="J2" s="233" t="s">
        <v>211</v>
      </c>
    </row>
    <row r="3" spans="1:22" x14ac:dyDescent="0.25">
      <c r="A3" s="266" t="s">
        <v>213</v>
      </c>
      <c r="B3" s="267">
        <f>'[1]pivot 2010'!B13</f>
        <v>110741038</v>
      </c>
      <c r="C3" s="267">
        <f>'[1]pivot 2010'!C13</f>
        <v>83793248</v>
      </c>
      <c r="D3" s="267">
        <f>'[1]pivot 2010'!D13</f>
        <v>10521580</v>
      </c>
      <c r="E3" s="267">
        <f>'[1]pivot 2010'!E13</f>
        <v>6617544</v>
      </c>
      <c r="F3" s="268">
        <f>'[1]pivot 2010'!F13</f>
        <v>4831515</v>
      </c>
      <c r="G3" s="235">
        <f t="shared" ref="G3:J10" si="0">C3/$B3*100</f>
        <v>75.665940570287958</v>
      </c>
      <c r="H3" s="235">
        <f t="shared" si="0"/>
        <v>9.5010668041598088</v>
      </c>
      <c r="I3" s="235">
        <f t="shared" si="0"/>
        <v>5.9756925883248453</v>
      </c>
      <c r="J3" s="236">
        <f t="shared" si="0"/>
        <v>4.3628948105037626</v>
      </c>
    </row>
    <row r="4" spans="1:22" x14ac:dyDescent="0.25">
      <c r="A4" s="266" t="s">
        <v>214</v>
      </c>
      <c r="B4" s="267">
        <f>'[1]pivot 2010'!B11</f>
        <v>47938485</v>
      </c>
      <c r="C4" s="267">
        <f>'[1]pivot 2010'!C11</f>
        <v>33656570</v>
      </c>
      <c r="D4" s="267">
        <f>'[1]pivot 2010'!D11</f>
        <v>4487606</v>
      </c>
      <c r="E4" s="267">
        <f>'[1]pivot 2010'!E11</f>
        <v>5254994</v>
      </c>
      <c r="F4" s="268">
        <f>'[1]pivot 2010'!F11</f>
        <v>2130756</v>
      </c>
      <c r="G4" s="235">
        <f t="shared" si="0"/>
        <v>70.207829888658353</v>
      </c>
      <c r="H4" s="235">
        <f t="shared" si="0"/>
        <v>9.3611760989109261</v>
      </c>
      <c r="I4" s="235">
        <f t="shared" si="0"/>
        <v>10.961952594037964</v>
      </c>
      <c r="J4" s="236">
        <f t="shared" si="0"/>
        <v>4.4447712521578433</v>
      </c>
    </row>
    <row r="5" spans="1:22" x14ac:dyDescent="0.25">
      <c r="A5" s="266" t="s">
        <v>215</v>
      </c>
      <c r="B5" s="267">
        <f>'[1]pivot 2010'!B7</f>
        <v>13173309</v>
      </c>
      <c r="C5" s="267">
        <f>'[1]pivot 2010'!C7</f>
        <v>10153893</v>
      </c>
      <c r="D5" s="267">
        <f>'[1]pivot 2010'!D7</f>
        <v>1236806</v>
      </c>
      <c r="E5" s="267">
        <f>'[1]pivot 2010'!E7</f>
        <v>522503</v>
      </c>
      <c r="F5" s="268">
        <f>'[1]pivot 2010'!F7</f>
        <v>697892</v>
      </c>
      <c r="G5" s="235">
        <f t="shared" si="0"/>
        <v>77.079289645448995</v>
      </c>
      <c r="H5" s="235">
        <f t="shared" si="0"/>
        <v>9.388726856706997</v>
      </c>
      <c r="I5" s="235">
        <f t="shared" si="0"/>
        <v>3.9663762536808331</v>
      </c>
      <c r="J5" s="236">
        <f t="shared" si="0"/>
        <v>5.2977729437607515</v>
      </c>
      <c r="V5" s="17" t="s">
        <v>212</v>
      </c>
    </row>
    <row r="6" spans="1:22" x14ac:dyDescent="0.25">
      <c r="A6" s="266" t="s">
        <v>216</v>
      </c>
      <c r="B6" s="267">
        <f>'[1]pivot 2010'!B5</f>
        <v>19684850</v>
      </c>
      <c r="C6" s="267">
        <f>'[1]pivot 2010'!C5</f>
        <v>15932569</v>
      </c>
      <c r="D6" s="267">
        <f>'[1]pivot 2010'!D5</f>
        <v>1858483</v>
      </c>
      <c r="E6" s="267">
        <f>'[1]pivot 2010'!E5</f>
        <v>430748</v>
      </c>
      <c r="F6" s="268">
        <f>'[1]pivot 2010'!F5</f>
        <v>783872</v>
      </c>
      <c r="G6" s="235">
        <f t="shared" si="0"/>
        <v>80.938229145764382</v>
      </c>
      <c r="H6" s="235">
        <f t="shared" si="0"/>
        <v>9.4411844641945457</v>
      </c>
      <c r="I6" s="235">
        <f t="shared" si="0"/>
        <v>2.1882208906849683</v>
      </c>
      <c r="J6" s="236">
        <f t="shared" si="0"/>
        <v>3.9821080678796132</v>
      </c>
    </row>
    <row r="7" spans="1:22" x14ac:dyDescent="0.25">
      <c r="A7" s="266" t="s">
        <v>217</v>
      </c>
      <c r="B7" s="267">
        <f>'[1]pivot 2010'!B10</f>
        <v>13529467</v>
      </c>
      <c r="C7" s="267">
        <f>'[1]pivot 2010'!C10</f>
        <v>10875739</v>
      </c>
      <c r="D7" s="267">
        <f>'[1]pivot 2010'!D10</f>
        <v>1323677</v>
      </c>
      <c r="E7" s="267">
        <f>'[1]pivot 2010'!E10</f>
        <v>212193</v>
      </c>
      <c r="F7" s="268">
        <f>'[1]pivot 2010'!F10</f>
        <v>551817</v>
      </c>
      <c r="G7" s="235">
        <f t="shared" si="0"/>
        <v>80.38556877369966</v>
      </c>
      <c r="H7" s="235">
        <f t="shared" si="0"/>
        <v>9.7836596223635421</v>
      </c>
      <c r="I7" s="235">
        <f t="shared" si="0"/>
        <v>1.5683766404101507</v>
      </c>
      <c r="J7" s="236">
        <f t="shared" si="0"/>
        <v>4.0786307398510235</v>
      </c>
    </row>
    <row r="8" spans="1:22" x14ac:dyDescent="0.25">
      <c r="A8" s="266" t="s">
        <v>218</v>
      </c>
      <c r="B8" s="267">
        <f>'[1]pivot 2010'!B8</f>
        <v>10316981</v>
      </c>
      <c r="C8" s="267">
        <f>'[1]pivot 2010'!C8</f>
        <v>8359199</v>
      </c>
      <c r="D8" s="267">
        <f>'[1]pivot 2010'!D8</f>
        <v>1016713</v>
      </c>
      <c r="E8" s="267">
        <f>'[1]pivot 2010'!E8</f>
        <v>114907</v>
      </c>
      <c r="F8" s="268">
        <f>'[1]pivot 2010'!F8</f>
        <v>401006</v>
      </c>
      <c r="G8" s="235">
        <f t="shared" si="0"/>
        <v>81.023692880698334</v>
      </c>
      <c r="H8" s="235">
        <f t="shared" si="0"/>
        <v>9.8547530522737219</v>
      </c>
      <c r="I8" s="235">
        <f t="shared" si="0"/>
        <v>1.1137657421294078</v>
      </c>
      <c r="J8" s="236">
        <f t="shared" si="0"/>
        <v>3.8868541097439255</v>
      </c>
    </row>
    <row r="9" spans="1:22" x14ac:dyDescent="0.25">
      <c r="A9" s="266" t="s">
        <v>219</v>
      </c>
      <c r="B9" s="267">
        <f>'[1]pivot 2010'!B6</f>
        <v>5810061</v>
      </c>
      <c r="C9" s="267">
        <f>'[1]pivot 2010'!C6</f>
        <v>4598287</v>
      </c>
      <c r="D9" s="267">
        <f>'[1]pivot 2010'!D6</f>
        <v>571376</v>
      </c>
      <c r="E9" s="267">
        <f>'[1]pivot 2010'!E6</f>
        <v>77060</v>
      </c>
      <c r="F9" s="268">
        <f>'[1]pivot 2010'!F6</f>
        <v>251469</v>
      </c>
      <c r="G9" s="235">
        <f t="shared" si="0"/>
        <v>79.143523622213266</v>
      </c>
      <c r="H9" s="235">
        <f t="shared" si="0"/>
        <v>9.8342513099260067</v>
      </c>
      <c r="I9" s="235">
        <f t="shared" si="0"/>
        <v>1.3263199818384006</v>
      </c>
      <c r="J9" s="236">
        <f t="shared" si="0"/>
        <v>4.3281645407853722</v>
      </c>
    </row>
    <row r="10" spans="1:22" ht="15.75" thickBot="1" x14ac:dyDescent="0.3">
      <c r="A10" s="266" t="s">
        <v>220</v>
      </c>
      <c r="B10" s="269">
        <f>B11-B3</f>
        <v>26199972</v>
      </c>
      <c r="C10" s="269">
        <f>C11-C3</f>
        <v>21064269</v>
      </c>
      <c r="D10" s="269">
        <f>D11-D3</f>
        <v>2744776</v>
      </c>
      <c r="E10" s="269">
        <f>E11-E3</f>
        <v>151117</v>
      </c>
      <c r="F10" s="270">
        <f>F11-F3</f>
        <v>1092685</v>
      </c>
      <c r="G10" s="239">
        <f t="shared" si="0"/>
        <v>80.398059204032734</v>
      </c>
      <c r="H10" s="239">
        <f t="shared" si="0"/>
        <v>10.476255470807374</v>
      </c>
      <c r="I10" s="239">
        <f t="shared" si="0"/>
        <v>0.57678305915746775</v>
      </c>
      <c r="J10" s="240">
        <f t="shared" si="0"/>
        <v>4.1705578921992741</v>
      </c>
    </row>
    <row r="11" spans="1:22" ht="15.75" thickBot="1" x14ac:dyDescent="0.3">
      <c r="A11" s="271" t="s">
        <v>210</v>
      </c>
      <c r="B11" s="272">
        <f>'[1]pivot 2010'!H4</f>
        <v>136941010</v>
      </c>
      <c r="C11" s="272">
        <f>'[1]pivot 2010'!I4</f>
        <v>104857517</v>
      </c>
      <c r="D11" s="272">
        <f>'[1]pivot 2010'!J4</f>
        <v>13266356</v>
      </c>
      <c r="E11" s="272">
        <f>'[1]pivot 2010'!K4</f>
        <v>6768661</v>
      </c>
      <c r="F11" s="273">
        <f>'[1]pivot 2010'!N4</f>
        <v>5924200</v>
      </c>
      <c r="G11" s="106"/>
      <c r="H11" s="106"/>
      <c r="I11" s="106"/>
      <c r="J11" s="106"/>
    </row>
    <row r="12" spans="1:22" ht="15.75" thickBot="1" x14ac:dyDescent="0.3">
      <c r="A12" s="155" t="s">
        <v>298</v>
      </c>
    </row>
    <row r="13" spans="1:22" ht="15.75" thickBot="1" x14ac:dyDescent="0.3">
      <c r="A13" s="106"/>
      <c r="B13" s="280" t="s">
        <v>320</v>
      </c>
      <c r="C13" s="308"/>
    </row>
    <row r="14" spans="1:22" x14ac:dyDescent="0.25">
      <c r="A14" s="260"/>
      <c r="B14" s="261" t="s">
        <v>319</v>
      </c>
      <c r="C14" s="262" t="s">
        <v>12</v>
      </c>
    </row>
    <row r="15" spans="1:22" x14ac:dyDescent="0.25">
      <c r="A15" s="208" t="s">
        <v>221</v>
      </c>
      <c r="B15" s="209">
        <v>11.9</v>
      </c>
      <c r="C15" s="210">
        <v>9.5</v>
      </c>
      <c r="H15" s="66"/>
      <c r="I15" s="66"/>
      <c r="J15" s="66"/>
      <c r="K15" s="66"/>
    </row>
    <row r="16" spans="1:22" x14ac:dyDescent="0.25">
      <c r="A16" s="208" t="s">
        <v>214</v>
      </c>
      <c r="B16" s="209">
        <v>11.6</v>
      </c>
      <c r="C16" s="210">
        <v>9.4</v>
      </c>
    </row>
    <row r="17" spans="1:12" x14ac:dyDescent="0.25">
      <c r="A17" s="208" t="s">
        <v>215</v>
      </c>
      <c r="B17" s="209">
        <v>12.5</v>
      </c>
      <c r="C17" s="210">
        <v>9.4</v>
      </c>
    </row>
    <row r="18" spans="1:12" x14ac:dyDescent="0.25">
      <c r="A18" s="208" t="s">
        <v>216</v>
      </c>
      <c r="B18" s="209">
        <v>11.7</v>
      </c>
      <c r="C18" s="210">
        <v>9.4</v>
      </c>
      <c r="D18" s="147"/>
      <c r="E18" s="147"/>
      <c r="F18" s="147"/>
      <c r="G18" s="147"/>
      <c r="H18" s="295"/>
      <c r="I18" s="295"/>
      <c r="J18" s="295"/>
      <c r="K18" s="295"/>
      <c r="L18" s="120"/>
    </row>
    <row r="19" spans="1:12" x14ac:dyDescent="0.25">
      <c r="A19" s="208" t="s">
        <v>217</v>
      </c>
      <c r="B19" s="209">
        <v>12.3</v>
      </c>
      <c r="C19" s="210">
        <v>9.8000000000000007</v>
      </c>
      <c r="D19" s="147"/>
      <c r="E19" s="147"/>
      <c r="F19" s="147"/>
      <c r="G19" s="147"/>
      <c r="H19" s="147"/>
      <c r="I19" s="147"/>
      <c r="J19" s="147"/>
      <c r="K19" s="147"/>
      <c r="L19" s="120"/>
    </row>
    <row r="20" spans="1:12" x14ac:dyDescent="0.25">
      <c r="A20" s="208" t="s">
        <v>218</v>
      </c>
      <c r="B20" s="209">
        <v>12.2</v>
      </c>
      <c r="C20" s="210">
        <v>9.9</v>
      </c>
      <c r="D20" s="120"/>
      <c r="E20" s="120"/>
      <c r="F20" s="120"/>
      <c r="G20" s="120"/>
      <c r="H20" s="140"/>
      <c r="I20" s="140"/>
      <c r="J20" s="140"/>
      <c r="K20" s="140"/>
      <c r="L20" s="120"/>
    </row>
    <row r="21" spans="1:12" x14ac:dyDescent="0.25">
      <c r="A21" s="208" t="s">
        <v>219</v>
      </c>
      <c r="B21" s="209">
        <v>11.9</v>
      </c>
      <c r="C21" s="210">
        <v>9.8000000000000007</v>
      </c>
      <c r="D21" s="120"/>
      <c r="E21" s="120"/>
      <c r="F21" s="120"/>
      <c r="G21" s="120"/>
      <c r="H21" s="140"/>
      <c r="I21" s="140"/>
      <c r="J21" s="140"/>
      <c r="K21" s="140"/>
      <c r="L21" s="120"/>
    </row>
    <row r="22" spans="1:12" ht="15.75" thickBot="1" x14ac:dyDescent="0.3">
      <c r="A22" s="211" t="s">
        <v>222</v>
      </c>
      <c r="B22" s="212">
        <v>13.5</v>
      </c>
      <c r="C22" s="213">
        <v>10.5</v>
      </c>
      <c r="D22" s="120"/>
      <c r="E22" s="120"/>
      <c r="F22" s="120"/>
      <c r="G22" s="120"/>
      <c r="H22" s="140"/>
      <c r="I22" s="140"/>
      <c r="J22" s="140"/>
      <c r="K22" s="140"/>
      <c r="L22" s="120"/>
    </row>
    <row r="23" spans="1:12" x14ac:dyDescent="0.25">
      <c r="A23" s="120"/>
      <c r="B23" s="120"/>
      <c r="C23" s="120"/>
      <c r="D23" s="120"/>
      <c r="E23" s="120"/>
      <c r="F23" s="120"/>
      <c r="G23" s="120"/>
      <c r="H23" s="140"/>
      <c r="I23" s="140"/>
      <c r="J23" s="140"/>
      <c r="K23" s="140"/>
      <c r="L23" s="120"/>
    </row>
    <row r="24" spans="1:12" x14ac:dyDescent="0.25">
      <c r="A24" s="120"/>
      <c r="B24" s="120"/>
      <c r="C24" s="120"/>
      <c r="D24" s="120"/>
      <c r="E24" s="120"/>
      <c r="F24" s="120"/>
      <c r="G24" s="120"/>
      <c r="H24" s="140"/>
      <c r="I24" s="140"/>
      <c r="J24" s="140"/>
      <c r="K24" s="140"/>
      <c r="L24" s="120"/>
    </row>
    <row r="25" spans="1:12" x14ac:dyDescent="0.25">
      <c r="A25" s="285" t="s">
        <v>223</v>
      </c>
      <c r="B25" s="285"/>
      <c r="C25" s="285"/>
      <c r="D25" s="285"/>
      <c r="E25" s="285"/>
      <c r="F25" s="285"/>
      <c r="G25" s="120"/>
      <c r="H25" s="140"/>
      <c r="I25" s="140"/>
      <c r="J25" s="140"/>
      <c r="K25" s="140"/>
      <c r="L25" s="120"/>
    </row>
    <row r="26" spans="1:12" x14ac:dyDescent="0.25">
      <c r="A26" s="120"/>
      <c r="B26" s="120"/>
      <c r="C26" s="120"/>
      <c r="D26" s="120"/>
      <c r="E26" s="120"/>
      <c r="F26" s="120"/>
      <c r="G26" s="120"/>
      <c r="H26" s="140"/>
      <c r="I26" s="140"/>
      <c r="J26" s="140"/>
      <c r="K26" s="140"/>
      <c r="L26" s="120"/>
    </row>
    <row r="27" spans="1:12" x14ac:dyDescent="0.25">
      <c r="A27" s="120"/>
      <c r="B27" s="120"/>
      <c r="C27" s="144"/>
      <c r="D27" s="144"/>
      <c r="E27" s="144"/>
      <c r="F27" s="144"/>
      <c r="G27" s="144"/>
      <c r="H27" s="140"/>
      <c r="I27" s="140"/>
      <c r="J27" s="140"/>
      <c r="K27" s="140"/>
      <c r="L27" s="120"/>
    </row>
    <row r="28" spans="1:12" x14ac:dyDescent="0.25">
      <c r="A28" s="120"/>
      <c r="B28" s="120"/>
      <c r="C28" s="144"/>
      <c r="D28" s="120"/>
      <c r="E28" s="120"/>
      <c r="F28" s="120"/>
      <c r="G28" s="120"/>
      <c r="H28" s="120"/>
      <c r="I28" s="120"/>
      <c r="J28" s="120"/>
      <c r="K28" s="120"/>
      <c r="L28" s="120"/>
    </row>
    <row r="29" spans="1:12" x14ac:dyDescent="0.25">
      <c r="A29" s="120"/>
      <c r="B29" s="143"/>
      <c r="C29" s="143"/>
      <c r="D29" s="143"/>
      <c r="E29" s="143"/>
      <c r="F29" s="143"/>
      <c r="G29" s="143"/>
      <c r="H29" s="138"/>
      <c r="I29" s="138"/>
      <c r="J29" s="138"/>
      <c r="K29" s="138"/>
      <c r="L29" s="120"/>
    </row>
    <row r="30" spans="1:12" x14ac:dyDescent="0.25">
      <c r="A30" s="120"/>
      <c r="B30" s="120"/>
      <c r="C30" s="144"/>
      <c r="D30" s="144"/>
      <c r="E30" s="144"/>
      <c r="F30" s="144"/>
      <c r="G30" s="144"/>
      <c r="H30" s="120"/>
      <c r="I30" s="120"/>
      <c r="J30" s="120"/>
      <c r="K30" s="120"/>
      <c r="L30" s="120"/>
    </row>
    <row r="31" spans="1:12" x14ac:dyDescent="0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12" x14ac:dyDescent="0.2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1:12" x14ac:dyDescent="0.2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1:12" x14ac:dyDescent="0.2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7" spans="1:12" s="67" customFormat="1" x14ac:dyDescent="0.2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1:12" x14ac:dyDescent="0.2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1:12" x14ac:dyDescent="0.2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x14ac:dyDescent="0.2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 x14ac:dyDescent="0.25">
      <c r="B42" s="74"/>
      <c r="C42" s="68"/>
      <c r="D42" s="69"/>
      <c r="E42" s="69"/>
      <c r="F42" s="69"/>
      <c r="G42" s="69"/>
      <c r="H42" s="69"/>
      <c r="I42" s="69"/>
      <c r="J42" s="69"/>
      <c r="K42" s="69"/>
      <c r="L42" s="74"/>
    </row>
    <row r="43" spans="1:12" x14ac:dyDescent="0.2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2" x14ac:dyDescent="0.2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12" x14ac:dyDescent="0.2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2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</sheetData>
  <mergeCells count="3">
    <mergeCell ref="H18:K18"/>
    <mergeCell ref="B13:C13"/>
    <mergeCell ref="A25:F25"/>
  </mergeCells>
  <pageMargins left="0.7" right="0.7" top="0.75" bottom="0.75" header="0.3" footer="0.3"/>
  <pageSetup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A16" sqref="A16:H16"/>
    </sheetView>
  </sheetViews>
  <sheetFormatPr defaultRowHeight="15" x14ac:dyDescent="0.25"/>
  <cols>
    <col min="1" max="1" width="11.28515625" customWidth="1"/>
    <col min="2" max="5" width="10.140625" bestFit="1" customWidth="1"/>
    <col min="6" max="6" width="11.28515625" bestFit="1" customWidth="1"/>
    <col min="7" max="8" width="12.42578125" bestFit="1" customWidth="1"/>
    <col min="10" max="10" width="20.5703125" bestFit="1" customWidth="1"/>
    <col min="11" max="16" width="9.28515625" bestFit="1" customWidth="1"/>
  </cols>
  <sheetData>
    <row r="1" spans="1:17" ht="25.5" x14ac:dyDescent="0.25">
      <c r="A1" s="201" t="s">
        <v>280</v>
      </c>
      <c r="B1" s="202" t="s">
        <v>281</v>
      </c>
      <c r="C1" s="203" t="s">
        <v>282</v>
      </c>
      <c r="D1" s="203" t="s">
        <v>283</v>
      </c>
      <c r="E1" s="202" t="s">
        <v>284</v>
      </c>
      <c r="F1" s="202" t="s">
        <v>285</v>
      </c>
      <c r="G1" s="202" t="s">
        <v>251</v>
      </c>
      <c r="H1" s="204" t="s">
        <v>210</v>
      </c>
      <c r="I1" s="106"/>
      <c r="J1" s="201" t="s">
        <v>321</v>
      </c>
      <c r="K1" s="202" t="s">
        <v>281</v>
      </c>
      <c r="L1" s="203" t="s">
        <v>282</v>
      </c>
      <c r="M1" s="203" t="s">
        <v>283</v>
      </c>
      <c r="N1" s="202" t="s">
        <v>284</v>
      </c>
      <c r="O1" s="202" t="s">
        <v>285</v>
      </c>
      <c r="P1" s="204" t="s">
        <v>286</v>
      </c>
      <c r="Q1" s="106"/>
    </row>
    <row r="2" spans="1:17" ht="25.5" x14ac:dyDescent="0.25">
      <c r="A2" s="205" t="s">
        <v>239</v>
      </c>
      <c r="B2" s="206">
        <v>1058602</v>
      </c>
      <c r="C2" s="206">
        <v>1883993</v>
      </c>
      <c r="D2" s="206">
        <v>2840528</v>
      </c>
      <c r="E2" s="206">
        <v>2268027</v>
      </c>
      <c r="F2" s="206">
        <v>8180072</v>
      </c>
      <c r="G2" s="206">
        <v>89481297</v>
      </c>
      <c r="H2" s="207">
        <v>105712519</v>
      </c>
      <c r="I2" s="106"/>
      <c r="J2" s="208" t="s">
        <v>274</v>
      </c>
      <c r="K2" s="209">
        <f>B3/B13*100</f>
        <v>12.381696042673212</v>
      </c>
      <c r="L2" s="209">
        <f t="shared" ref="L2:P2" si="0">C3/C13*100</f>
        <v>12.595469193389421</v>
      </c>
      <c r="M2" s="209">
        <f t="shared" si="0"/>
        <v>11.791586755749689</v>
      </c>
      <c r="N2" s="209">
        <f t="shared" si="0"/>
        <v>10.271026599772814</v>
      </c>
      <c r="O2" s="209">
        <f t="shared" si="0"/>
        <v>8.8166435338433473</v>
      </c>
      <c r="P2" s="210">
        <f t="shared" si="0"/>
        <v>6.870522516080996</v>
      </c>
      <c r="Q2" s="106"/>
    </row>
    <row r="3" spans="1:17" ht="25.5" x14ac:dyDescent="0.25">
      <c r="A3" s="205" t="s">
        <v>287</v>
      </c>
      <c r="B3" s="206">
        <v>280031</v>
      </c>
      <c r="C3" s="206">
        <v>418918</v>
      </c>
      <c r="D3" s="206">
        <v>521929</v>
      </c>
      <c r="E3" s="206">
        <v>347210</v>
      </c>
      <c r="F3" s="206">
        <v>1008537</v>
      </c>
      <c r="G3" s="206">
        <v>7796738</v>
      </c>
      <c r="H3" s="207">
        <v>10373363</v>
      </c>
      <c r="I3" s="106"/>
      <c r="J3" s="208" t="s">
        <v>275</v>
      </c>
      <c r="K3" s="209">
        <f>B4/B13*100</f>
        <v>4.0010116494440124</v>
      </c>
      <c r="L3" s="209">
        <f t="shared" ref="L3:P3" si="1">C4/C13*100</f>
        <v>3.3166543493542582</v>
      </c>
      <c r="M3" s="209">
        <f t="shared" si="1"/>
        <v>2.6625952294509863</v>
      </c>
      <c r="N3" s="209">
        <f t="shared" si="1"/>
        <v>2.1971731825066265</v>
      </c>
      <c r="O3" s="209">
        <f t="shared" si="1"/>
        <v>1.696396358671854</v>
      </c>
      <c r="P3" s="210">
        <f t="shared" si="1"/>
        <v>1.0250402699553109</v>
      </c>
      <c r="Q3" s="106"/>
    </row>
    <row r="4" spans="1:17" ht="25.5" x14ac:dyDescent="0.25">
      <c r="A4" s="205" t="s">
        <v>288</v>
      </c>
      <c r="B4" s="206">
        <v>90489</v>
      </c>
      <c r="C4" s="206">
        <v>110310</v>
      </c>
      <c r="D4" s="206">
        <v>117854</v>
      </c>
      <c r="E4" s="206">
        <v>74275</v>
      </c>
      <c r="F4" s="206">
        <v>194051</v>
      </c>
      <c r="G4" s="206">
        <v>1163226</v>
      </c>
      <c r="H4" s="207">
        <v>1750205</v>
      </c>
      <c r="I4" s="106"/>
      <c r="J4" s="208" t="s">
        <v>276</v>
      </c>
      <c r="K4" s="209">
        <f>B5/B13*100</f>
        <v>1.6319479601866422</v>
      </c>
      <c r="L4" s="209">
        <f t="shared" ref="L4:P4" si="2">C5/C13*100</f>
        <v>1.3898618797321178</v>
      </c>
      <c r="M4" s="209">
        <f t="shared" si="2"/>
        <v>1.0532539378977801</v>
      </c>
      <c r="N4" s="209">
        <f t="shared" si="2"/>
        <v>0.88070333207118523</v>
      </c>
      <c r="O4" s="209">
        <f t="shared" si="2"/>
        <v>0.63702174304723669</v>
      </c>
      <c r="P4" s="210">
        <f t="shared" si="2"/>
        <v>0.34849004024946728</v>
      </c>
      <c r="Q4" s="106"/>
    </row>
    <row r="5" spans="1:17" ht="25.5" x14ac:dyDescent="0.25">
      <c r="A5" s="205" t="s">
        <v>289</v>
      </c>
      <c r="B5" s="206">
        <v>36909</v>
      </c>
      <c r="C5" s="206">
        <v>46226</v>
      </c>
      <c r="D5" s="206">
        <v>46620</v>
      </c>
      <c r="E5" s="206">
        <v>29772</v>
      </c>
      <c r="F5" s="206">
        <v>72869</v>
      </c>
      <c r="G5" s="206">
        <v>395470</v>
      </c>
      <c r="H5" s="207">
        <v>627866</v>
      </c>
      <c r="I5" s="106"/>
      <c r="J5" s="208" t="s">
        <v>277</v>
      </c>
      <c r="K5" s="209">
        <f>SUM(B6:B7)/B13*100</f>
        <v>0.95465573189167396</v>
      </c>
      <c r="L5" s="209">
        <f t="shared" ref="L5:P5" si="3">SUM(C6:C7)/C13*100</f>
        <v>0.82021875306304193</v>
      </c>
      <c r="M5" s="209">
        <f t="shared" si="3"/>
        <v>0.67194076836026984</v>
      </c>
      <c r="N5" s="209">
        <f t="shared" si="3"/>
        <v>0.53498319765240443</v>
      </c>
      <c r="O5" s="209">
        <f t="shared" si="3"/>
        <v>0.35350952044551398</v>
      </c>
      <c r="P5" s="210">
        <f t="shared" si="3"/>
        <v>0.17202614657845161</v>
      </c>
      <c r="Q5" s="106"/>
    </row>
    <row r="6" spans="1:17" ht="15.75" thickBot="1" x14ac:dyDescent="0.3">
      <c r="A6" s="205">
        <v>5</v>
      </c>
      <c r="B6" s="206">
        <v>14730</v>
      </c>
      <c r="C6" s="206">
        <v>18708</v>
      </c>
      <c r="D6" s="206">
        <v>19175</v>
      </c>
      <c r="E6" s="206">
        <v>15649</v>
      </c>
      <c r="F6" s="206">
        <v>28986</v>
      </c>
      <c r="G6" s="206">
        <v>132866</v>
      </c>
      <c r="H6" s="207">
        <v>230114</v>
      </c>
      <c r="I6" s="106"/>
      <c r="J6" s="211" t="s">
        <v>290</v>
      </c>
      <c r="K6" s="212">
        <f>SUM(B8:B11)/B13*100</f>
        <v>0.60221439805310539</v>
      </c>
      <c r="L6" s="212">
        <f t="shared" ref="L6:P6" si="4">SUM(C8:C11)/C13*100</f>
        <v>0.46819818265020857</v>
      </c>
      <c r="M6" s="212">
        <f t="shared" si="4"/>
        <v>0.31179660225069206</v>
      </c>
      <c r="N6" s="212">
        <f t="shared" si="4"/>
        <v>0.29072794396062102</v>
      </c>
      <c r="O6" s="212">
        <f t="shared" si="4"/>
        <v>0.24503862352459957</v>
      </c>
      <c r="P6" s="213">
        <f t="shared" si="4"/>
        <v>0.16579250421689515</v>
      </c>
      <c r="Q6" s="106"/>
    </row>
    <row r="7" spans="1:17" x14ac:dyDescent="0.25">
      <c r="A7" s="205">
        <v>6</v>
      </c>
      <c r="B7" s="206">
        <v>6861</v>
      </c>
      <c r="C7" s="206">
        <v>8572</v>
      </c>
      <c r="D7" s="206">
        <v>10567</v>
      </c>
      <c r="E7" s="206">
        <v>2436</v>
      </c>
      <c r="F7" s="206">
        <v>11452</v>
      </c>
      <c r="G7" s="206">
        <v>62351</v>
      </c>
      <c r="H7" s="207">
        <v>102239</v>
      </c>
      <c r="I7" s="106"/>
      <c r="J7" s="106"/>
      <c r="K7" s="106"/>
      <c r="L7" s="106"/>
      <c r="M7" s="106"/>
      <c r="N7" s="106"/>
      <c r="O7" s="106"/>
      <c r="P7" s="106"/>
      <c r="Q7" s="106"/>
    </row>
    <row r="8" spans="1:17" x14ac:dyDescent="0.25">
      <c r="A8" s="205">
        <v>7</v>
      </c>
      <c r="B8" s="206">
        <v>2194</v>
      </c>
      <c r="C8" s="206">
        <v>4438</v>
      </c>
      <c r="D8" s="206">
        <v>5857</v>
      </c>
      <c r="E8" s="206">
        <v>4026</v>
      </c>
      <c r="F8" s="206">
        <v>10194</v>
      </c>
      <c r="G8" s="206">
        <v>48469</v>
      </c>
      <c r="H8" s="207">
        <v>75178</v>
      </c>
      <c r="I8" s="106"/>
      <c r="J8" s="106"/>
      <c r="K8" s="106"/>
      <c r="L8" s="106"/>
      <c r="M8" s="106"/>
      <c r="N8" s="106"/>
      <c r="O8" s="106"/>
      <c r="P8" s="106"/>
      <c r="Q8" s="106"/>
    </row>
    <row r="9" spans="1:17" x14ac:dyDescent="0.25">
      <c r="A9" s="205">
        <v>8</v>
      </c>
      <c r="B9" s="206">
        <v>3689</v>
      </c>
      <c r="C9" s="206">
        <v>4029</v>
      </c>
      <c r="D9" s="206">
        <v>1815</v>
      </c>
      <c r="E9" s="206">
        <v>1748</v>
      </c>
      <c r="F9" s="206">
        <v>5010</v>
      </c>
      <c r="G9" s="206">
        <v>33422</v>
      </c>
      <c r="H9" s="207">
        <v>49713</v>
      </c>
      <c r="I9" s="106"/>
      <c r="J9" s="106"/>
      <c r="K9" s="106"/>
      <c r="L9" s="106"/>
      <c r="M9" s="106"/>
      <c r="N9" s="106"/>
      <c r="O9" s="106"/>
      <c r="P9" s="106"/>
      <c r="Q9" s="106"/>
    </row>
    <row r="10" spans="1:17" x14ac:dyDescent="0.25">
      <c r="A10" s="205">
        <v>9</v>
      </c>
      <c r="B10" s="214">
        <v>494</v>
      </c>
      <c r="C10" s="214">
        <v>703</v>
      </c>
      <c r="D10" s="214">
        <v>628</v>
      </c>
      <c r="E10" s="206">
        <v>1123</v>
      </c>
      <c r="F10" s="206">
        <v>1751</v>
      </c>
      <c r="G10" s="206">
        <v>12052</v>
      </c>
      <c r="H10" s="207">
        <v>16751</v>
      </c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7" x14ac:dyDescent="0.25">
      <c r="A11" s="205">
        <v>10</v>
      </c>
      <c r="B11" s="206">
        <v>7243</v>
      </c>
      <c r="C11" s="206">
        <v>6402</v>
      </c>
      <c r="D11" s="206">
        <v>5501</v>
      </c>
      <c r="E11" s="206">
        <v>2931</v>
      </c>
      <c r="F11" s="206">
        <v>11075</v>
      </c>
      <c r="G11" s="206">
        <v>94200</v>
      </c>
      <c r="H11" s="207">
        <v>127352</v>
      </c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7" x14ac:dyDescent="0.25">
      <c r="A12" s="205" t="s">
        <v>291</v>
      </c>
      <c r="B12" s="206">
        <v>1501242</v>
      </c>
      <c r="C12" s="206">
        <v>2502299</v>
      </c>
      <c r="D12" s="206">
        <v>3570474</v>
      </c>
      <c r="E12" s="206">
        <v>2747197</v>
      </c>
      <c r="F12" s="206">
        <v>9523997</v>
      </c>
      <c r="G12" s="206">
        <v>99220091</v>
      </c>
      <c r="H12" s="207">
        <v>119065300</v>
      </c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15.75" thickBot="1" x14ac:dyDescent="0.3">
      <c r="A13" s="215" t="s">
        <v>210</v>
      </c>
      <c r="B13" s="216">
        <v>2261653</v>
      </c>
      <c r="C13" s="216">
        <v>3325942</v>
      </c>
      <c r="D13" s="216">
        <v>4426283</v>
      </c>
      <c r="E13" s="216">
        <v>3380480</v>
      </c>
      <c r="F13" s="216">
        <v>11439013</v>
      </c>
      <c r="G13" s="216">
        <v>113481005</v>
      </c>
      <c r="H13" s="217">
        <v>138314376</v>
      </c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7" x14ac:dyDescent="0.25">
      <c r="A14" s="155" t="s">
        <v>292</v>
      </c>
    </row>
    <row r="16" spans="1:17" x14ac:dyDescent="0.25">
      <c r="A16" s="285" t="s">
        <v>322</v>
      </c>
      <c r="B16" s="285"/>
      <c r="C16" s="285"/>
      <c r="D16" s="285"/>
      <c r="E16" s="285"/>
      <c r="F16" s="285"/>
      <c r="G16" s="285"/>
      <c r="H16" s="285"/>
    </row>
  </sheetData>
  <mergeCells count="1">
    <mergeCell ref="A16:H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6" sqref="A16:C16"/>
    </sheetView>
  </sheetViews>
  <sheetFormatPr defaultRowHeight="15" x14ac:dyDescent="0.25"/>
  <cols>
    <col min="1" max="1" width="29.140625" customWidth="1"/>
    <col min="2" max="3" width="25.7109375" customWidth="1"/>
  </cols>
  <sheetData>
    <row r="1" spans="1:3" ht="15.75" customHeight="1" thickBot="1" x14ac:dyDescent="0.3">
      <c r="A1" s="309" t="s">
        <v>323</v>
      </c>
      <c r="B1" s="309"/>
      <c r="C1" s="309"/>
    </row>
    <row r="2" spans="1:3" ht="15.75" customHeight="1" thickBot="1" x14ac:dyDescent="0.3">
      <c r="A2" s="218" t="s">
        <v>324</v>
      </c>
      <c r="B2" s="219" t="s">
        <v>327</v>
      </c>
      <c r="C2" s="219" t="s">
        <v>328</v>
      </c>
    </row>
    <row r="3" spans="1:3" ht="15.75" customHeight="1" thickBot="1" x14ac:dyDescent="0.3">
      <c r="A3" s="220">
        <v>1999</v>
      </c>
      <c r="B3" s="221">
        <v>3</v>
      </c>
      <c r="C3" s="221">
        <v>4</v>
      </c>
    </row>
    <row r="4" spans="1:3" ht="15.75" thickBot="1" x14ac:dyDescent="0.3">
      <c r="A4" s="220">
        <v>2000</v>
      </c>
      <c r="B4" s="221">
        <v>5</v>
      </c>
      <c r="C4" s="221">
        <v>3</v>
      </c>
    </row>
    <row r="5" spans="1:3" ht="15.75" thickBot="1" x14ac:dyDescent="0.3">
      <c r="A5" s="220">
        <v>2003</v>
      </c>
      <c r="B5" s="221">
        <v>4</v>
      </c>
      <c r="C5" s="221">
        <v>5</v>
      </c>
    </row>
    <row r="6" spans="1:3" ht="15.75" thickBot="1" x14ac:dyDescent="0.3">
      <c r="A6" s="220">
        <v>2004</v>
      </c>
      <c r="B6" s="221">
        <v>4</v>
      </c>
      <c r="C6" s="221">
        <v>5</v>
      </c>
    </row>
    <row r="7" spans="1:3" ht="15.75" thickBot="1" x14ac:dyDescent="0.3">
      <c r="A7" s="220">
        <v>2005</v>
      </c>
      <c r="B7" s="221">
        <v>4</v>
      </c>
      <c r="C7" s="221">
        <v>5</v>
      </c>
    </row>
    <row r="8" spans="1:3" ht="15.75" thickBot="1" x14ac:dyDescent="0.3">
      <c r="A8" s="220">
        <v>2006</v>
      </c>
      <c r="B8" s="221">
        <v>4</v>
      </c>
      <c r="C8" s="221">
        <v>5</v>
      </c>
    </row>
    <row r="9" spans="1:3" ht="15.75" thickBot="1" x14ac:dyDescent="0.3">
      <c r="A9" s="220">
        <v>2007</v>
      </c>
      <c r="B9" s="221">
        <v>5</v>
      </c>
      <c r="C9" s="221">
        <v>5</v>
      </c>
    </row>
    <row r="10" spans="1:3" ht="15.75" thickBot="1" x14ac:dyDescent="0.3">
      <c r="A10" s="220">
        <v>2008</v>
      </c>
      <c r="B10" s="221">
        <v>5</v>
      </c>
      <c r="C10" s="221">
        <v>6</v>
      </c>
    </row>
    <row r="11" spans="1:3" ht="15.75" thickBot="1" x14ac:dyDescent="0.3">
      <c r="A11" s="220">
        <v>2009</v>
      </c>
      <c r="B11" s="221">
        <v>5</v>
      </c>
      <c r="C11" s="221">
        <v>6</v>
      </c>
    </row>
    <row r="12" spans="1:3" ht="15.75" thickBot="1" x14ac:dyDescent="0.3">
      <c r="A12" s="220">
        <v>2010</v>
      </c>
      <c r="B12" s="221">
        <v>5</v>
      </c>
      <c r="C12" s="221">
        <v>5</v>
      </c>
    </row>
    <row r="13" spans="1:3" ht="15.75" thickBot="1" x14ac:dyDescent="0.3">
      <c r="A13" s="220">
        <v>2011</v>
      </c>
      <c r="B13" s="221">
        <v>5</v>
      </c>
      <c r="C13" s="221">
        <v>5</v>
      </c>
    </row>
    <row r="14" spans="1:3" ht="15.75" thickBot="1" x14ac:dyDescent="0.3">
      <c r="A14" s="220">
        <v>2012</v>
      </c>
      <c r="B14" s="221">
        <v>6</v>
      </c>
      <c r="C14" s="221">
        <v>6</v>
      </c>
    </row>
    <row r="15" spans="1:3" x14ac:dyDescent="0.25">
      <c r="A15" s="310" t="s">
        <v>325</v>
      </c>
      <c r="B15" s="310"/>
      <c r="C15" s="310"/>
    </row>
    <row r="16" spans="1:3" x14ac:dyDescent="0.25">
      <c r="A16" s="311" t="s">
        <v>326</v>
      </c>
      <c r="B16" s="311"/>
      <c r="C16" s="311"/>
    </row>
  </sheetData>
  <mergeCells count="3">
    <mergeCell ref="A1:C1"/>
    <mergeCell ref="A15:C15"/>
    <mergeCell ref="A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workbookViewId="0">
      <selection sqref="A1:G1"/>
    </sheetView>
  </sheetViews>
  <sheetFormatPr defaultRowHeight="12.75" x14ac:dyDescent="0.2"/>
  <cols>
    <col min="1" max="1" width="17.28515625" style="18" bestFit="1" customWidth="1"/>
    <col min="2" max="2" width="9.140625" style="18"/>
    <col min="3" max="3" width="15.5703125" style="18" customWidth="1"/>
    <col min="4" max="4" width="10.5703125" style="18" customWidth="1"/>
    <col min="5" max="9" width="9.140625" style="18"/>
    <col min="10" max="10" width="10.42578125" style="18" customWidth="1"/>
    <col min="11" max="11" width="9.140625" style="18"/>
    <col min="12" max="12" width="7.28515625" style="18" customWidth="1"/>
    <col min="13" max="13" width="9.85546875" style="18" customWidth="1"/>
    <col min="14" max="16384" width="9.140625" style="18"/>
  </cols>
  <sheetData>
    <row r="1" spans="1:8" ht="15" x14ac:dyDescent="0.2">
      <c r="A1" s="285" t="s">
        <v>20</v>
      </c>
      <c r="B1" s="285"/>
      <c r="C1" s="285"/>
      <c r="D1" s="285"/>
      <c r="E1" s="285"/>
      <c r="F1" s="285"/>
      <c r="G1" s="285"/>
    </row>
    <row r="2" spans="1:8" ht="18" x14ac:dyDescent="0.25">
      <c r="A2" s="19"/>
      <c r="C2" s="20"/>
      <c r="H2" s="21"/>
    </row>
    <row r="3" spans="1:8" x14ac:dyDescent="0.2">
      <c r="A3" s="22"/>
    </row>
    <row r="16" spans="1:8" x14ac:dyDescent="0.2">
      <c r="A16" s="155" t="s">
        <v>299</v>
      </c>
    </row>
    <row r="18" spans="1:18" x14ac:dyDescent="0.2">
      <c r="B18" s="100" t="s">
        <v>2</v>
      </c>
      <c r="C18" s="100" t="s">
        <v>3</v>
      </c>
      <c r="D18" s="100" t="s">
        <v>4</v>
      </c>
      <c r="E18" s="101" t="s">
        <v>12</v>
      </c>
    </row>
    <row r="19" spans="1:18" x14ac:dyDescent="0.2">
      <c r="A19" s="25" t="s">
        <v>1</v>
      </c>
      <c r="B19" s="27">
        <v>1</v>
      </c>
      <c r="C19" s="27">
        <v>1</v>
      </c>
      <c r="D19" s="27">
        <v>1</v>
      </c>
      <c r="E19" s="27">
        <v>1</v>
      </c>
    </row>
    <row r="20" spans="1:18" x14ac:dyDescent="0.2">
      <c r="A20" s="25" t="s">
        <v>21</v>
      </c>
      <c r="B20" s="27">
        <v>0.64370659407764674</v>
      </c>
      <c r="C20" s="27">
        <v>0.73185886851481707</v>
      </c>
      <c r="D20" s="27">
        <v>0.75695943997068893</v>
      </c>
      <c r="E20" s="27">
        <v>0.76570000000000005</v>
      </c>
    </row>
    <row r="21" spans="1:18" x14ac:dyDescent="0.2">
      <c r="A21" s="25" t="s">
        <v>22</v>
      </c>
      <c r="B21" s="27">
        <v>0.19732552242359006</v>
      </c>
      <c r="C21" s="27">
        <v>0.13364039280437995</v>
      </c>
      <c r="D21" s="27">
        <v>0.12187497563903679</v>
      </c>
      <c r="E21" s="27">
        <v>9.69E-2</v>
      </c>
      <c r="F21" s="87"/>
      <c r="G21" s="87"/>
      <c r="H21" s="87"/>
      <c r="I21" s="87"/>
      <c r="J21" s="87"/>
      <c r="K21" s="87"/>
      <c r="L21" s="87"/>
      <c r="M21" s="87"/>
    </row>
    <row r="22" spans="1:18" x14ac:dyDescent="0.2">
      <c r="A22" s="25" t="s">
        <v>13</v>
      </c>
      <c r="B22" s="27">
        <v>6.2183673680615212E-2</v>
      </c>
      <c r="C22" s="27">
        <v>5.1177544103589122E-2</v>
      </c>
      <c r="D22" s="27">
        <v>4.5751837791064787E-2</v>
      </c>
      <c r="E22" s="27">
        <v>4.9399999999999999E-2</v>
      </c>
      <c r="F22" s="87"/>
      <c r="G22" s="87"/>
      <c r="H22" s="87"/>
      <c r="I22" s="87"/>
      <c r="J22" s="87"/>
      <c r="K22" s="87"/>
      <c r="L22" s="87"/>
      <c r="M22" s="87"/>
    </row>
    <row r="23" spans="1:18" x14ac:dyDescent="0.2">
      <c r="A23" s="25" t="s">
        <v>14</v>
      </c>
      <c r="B23" s="27">
        <v>1.7284742850637051E-3</v>
      </c>
      <c r="C23" s="27">
        <v>1.5555748674719735E-3</v>
      </c>
      <c r="D23" s="27">
        <v>1.559101645631787E-3</v>
      </c>
      <c r="E23" s="27">
        <v>1.1000000000000001E-3</v>
      </c>
      <c r="F23" s="87"/>
      <c r="G23" s="87"/>
      <c r="H23" s="87"/>
      <c r="I23" s="87"/>
      <c r="J23" s="87"/>
      <c r="K23" s="87"/>
      <c r="L23" s="87"/>
      <c r="M23" s="87"/>
    </row>
    <row r="24" spans="1:18" x14ac:dyDescent="0.2">
      <c r="A24" s="102" t="s">
        <v>15</v>
      </c>
      <c r="B24" s="29">
        <v>4.3367109307885779E-3</v>
      </c>
      <c r="C24" s="29">
        <v>2.0596158859824453E-3</v>
      </c>
      <c r="D24" s="27">
        <v>1.1069621683985687E-3</v>
      </c>
      <c r="E24" s="27">
        <v>1.9E-3</v>
      </c>
      <c r="F24" s="87"/>
      <c r="G24" s="87"/>
      <c r="H24" s="87"/>
      <c r="I24" s="87"/>
      <c r="J24" s="87"/>
      <c r="K24" s="87"/>
      <c r="L24" s="87"/>
      <c r="M24" s="87"/>
    </row>
    <row r="25" spans="1:18" x14ac:dyDescent="0.2">
      <c r="A25" s="25" t="s">
        <v>16</v>
      </c>
      <c r="B25" s="27">
        <v>4.8438680563461919E-3</v>
      </c>
      <c r="C25" s="27">
        <v>4.0583992352481099E-3</v>
      </c>
      <c r="D25" s="27">
        <v>3.8042080153415604E-3</v>
      </c>
      <c r="E25" s="27">
        <v>5.3E-3</v>
      </c>
      <c r="F25" s="87"/>
      <c r="G25" s="87"/>
      <c r="H25" s="87"/>
      <c r="I25" s="87"/>
      <c r="J25" s="87"/>
      <c r="K25" s="87"/>
      <c r="L25" s="87"/>
      <c r="M25" s="87"/>
    </row>
    <row r="26" spans="1:18" x14ac:dyDescent="0.2">
      <c r="A26" s="25" t="s">
        <v>17</v>
      </c>
      <c r="B26" s="27">
        <v>7.2761522299388303E-3</v>
      </c>
      <c r="C26" s="27">
        <v>7.0305031719822718E-3</v>
      </c>
      <c r="D26" s="27">
        <v>7.0237529135711999E-3</v>
      </c>
      <c r="E26" s="27">
        <v>8.6E-3</v>
      </c>
      <c r="F26" s="87"/>
      <c r="G26" s="87"/>
      <c r="H26" s="87"/>
      <c r="I26" s="87"/>
      <c r="J26" s="87"/>
      <c r="K26" s="87"/>
      <c r="L26" s="87"/>
      <c r="M26" s="87"/>
    </row>
    <row r="27" spans="1:18" x14ac:dyDescent="0.2">
      <c r="A27" s="25" t="s">
        <v>18</v>
      </c>
      <c r="B27" s="27">
        <v>5.6025337155987044E-2</v>
      </c>
      <c r="C27" s="27">
        <v>3.9011036760232903E-2</v>
      </c>
      <c r="D27" s="27">
        <v>2.9303315429649437E-2</v>
      </c>
      <c r="E27" s="27">
        <v>2.7699999999999999E-2</v>
      </c>
      <c r="F27" s="87"/>
      <c r="G27" s="87"/>
      <c r="H27" s="87"/>
      <c r="I27" s="87"/>
      <c r="J27" s="87"/>
      <c r="K27" s="87"/>
      <c r="L27" s="87"/>
      <c r="M27" s="87"/>
    </row>
    <row r="28" spans="1:18" x14ac:dyDescent="0.2">
      <c r="A28" s="25" t="s">
        <v>19</v>
      </c>
      <c r="B28" s="103">
        <v>2.2563317014604053E-2</v>
      </c>
      <c r="C28" s="103">
        <v>2.9599374293908055E-2</v>
      </c>
      <c r="D28" s="27">
        <v>3.2616406426616985E-2</v>
      </c>
      <c r="E28" s="27">
        <v>4.3299999999999998E-2</v>
      </c>
      <c r="F28" s="87"/>
      <c r="G28" s="87"/>
      <c r="H28" s="87"/>
      <c r="I28" s="87"/>
      <c r="J28" s="87"/>
      <c r="K28" s="87"/>
      <c r="L28" s="87"/>
      <c r="M28" s="87"/>
    </row>
    <row r="29" spans="1:18" x14ac:dyDescent="0.2"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8" x14ac:dyDescent="0.2"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18" x14ac:dyDescent="0.2"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8" ht="18" x14ac:dyDescent="0.2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R32" s="21"/>
    </row>
    <row r="33" spans="3:14" x14ac:dyDescent="0.2"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3:14" x14ac:dyDescent="0.2">
      <c r="L34" s="87"/>
      <c r="M34" s="87"/>
    </row>
    <row r="35" spans="3:14" x14ac:dyDescent="0.2">
      <c r="L35" s="91"/>
      <c r="M35" s="92"/>
    </row>
    <row r="36" spans="3:14" x14ac:dyDescent="0.2">
      <c r="C36" s="89"/>
      <c r="D36" s="90"/>
      <c r="E36" s="87"/>
      <c r="F36" s="90"/>
      <c r="G36" s="87"/>
      <c r="H36" s="90"/>
      <c r="I36" s="87"/>
      <c r="J36" s="87"/>
      <c r="K36" s="87"/>
      <c r="L36" s="91"/>
      <c r="M36" s="92"/>
      <c r="N36" s="87"/>
    </row>
    <row r="37" spans="3:14" x14ac:dyDescent="0.2">
      <c r="C37" s="87"/>
      <c r="D37" s="87"/>
      <c r="E37" s="87"/>
      <c r="F37" s="87"/>
      <c r="G37" s="87"/>
      <c r="H37" s="87"/>
      <c r="I37" s="87"/>
      <c r="J37" s="88"/>
      <c r="K37" s="87"/>
      <c r="L37" s="93"/>
      <c r="M37" s="92"/>
      <c r="N37" s="87"/>
    </row>
    <row r="38" spans="3:14" x14ac:dyDescent="0.2">
      <c r="C38" s="87"/>
      <c r="D38" s="87"/>
      <c r="E38" s="94"/>
      <c r="F38" s="87"/>
      <c r="G38" s="94"/>
      <c r="H38" s="87"/>
      <c r="I38" s="94"/>
      <c r="J38" s="87"/>
      <c r="K38" s="94"/>
      <c r="L38" s="91"/>
      <c r="M38" s="92"/>
      <c r="N38" s="94"/>
    </row>
    <row r="39" spans="3:14" x14ac:dyDescent="0.2">
      <c r="C39" s="87"/>
      <c r="D39" s="87"/>
      <c r="E39" s="94"/>
      <c r="F39" s="87"/>
      <c r="G39" s="94"/>
      <c r="H39" s="87"/>
      <c r="I39" s="94"/>
      <c r="J39" s="95"/>
      <c r="K39" s="94"/>
      <c r="L39" s="96"/>
      <c r="M39" s="97"/>
      <c r="N39" s="94"/>
    </row>
    <row r="40" spans="3:14" x14ac:dyDescent="0.2">
      <c r="C40" s="87"/>
      <c r="D40" s="87"/>
      <c r="E40" s="94"/>
      <c r="F40" s="87"/>
      <c r="G40" s="94"/>
      <c r="H40" s="87"/>
      <c r="I40" s="94"/>
      <c r="J40" s="95"/>
      <c r="K40" s="94"/>
      <c r="L40" s="96"/>
      <c r="M40" s="97"/>
      <c r="N40" s="94"/>
    </row>
    <row r="41" spans="3:14" x14ac:dyDescent="0.2">
      <c r="C41" s="87"/>
      <c r="D41" s="87"/>
      <c r="E41" s="94"/>
      <c r="F41" s="87"/>
      <c r="G41" s="94"/>
      <c r="H41" s="87"/>
      <c r="I41" s="94"/>
      <c r="J41" s="95"/>
      <c r="K41" s="94"/>
      <c r="L41" s="96"/>
      <c r="M41" s="97"/>
      <c r="N41" s="94"/>
    </row>
    <row r="42" spans="3:14" x14ac:dyDescent="0.2">
      <c r="C42" s="87"/>
      <c r="D42" s="87"/>
      <c r="E42" s="94"/>
      <c r="F42" s="87"/>
      <c r="G42" s="94"/>
      <c r="H42" s="87"/>
      <c r="I42" s="94"/>
      <c r="J42" s="95"/>
      <c r="K42" s="94"/>
      <c r="L42" s="96"/>
      <c r="M42" s="98"/>
      <c r="N42" s="94"/>
    </row>
    <row r="43" spans="3:14" x14ac:dyDescent="0.2">
      <c r="C43" s="87"/>
      <c r="D43" s="87"/>
      <c r="E43" s="94"/>
      <c r="F43" s="87"/>
      <c r="G43" s="94"/>
      <c r="H43" s="87"/>
      <c r="I43" s="94"/>
      <c r="J43" s="87"/>
      <c r="K43" s="94"/>
      <c r="L43" s="96"/>
      <c r="M43" s="99"/>
      <c r="N43" s="94"/>
    </row>
    <row r="44" spans="3:14" x14ac:dyDescent="0.2">
      <c r="C44" s="87"/>
      <c r="D44" s="87"/>
      <c r="E44" s="94"/>
      <c r="F44" s="87"/>
      <c r="G44" s="94"/>
      <c r="H44" s="87"/>
      <c r="I44" s="94"/>
      <c r="J44" s="87"/>
      <c r="K44" s="94"/>
      <c r="L44" s="96"/>
      <c r="M44" s="99"/>
      <c r="N44" s="94"/>
    </row>
    <row r="45" spans="3:14" x14ac:dyDescent="0.2">
      <c r="C45" s="87"/>
      <c r="D45" s="87"/>
      <c r="E45" s="94"/>
      <c r="F45" s="87"/>
      <c r="G45" s="94"/>
      <c r="H45" s="87"/>
      <c r="I45" s="94"/>
      <c r="J45" s="87"/>
      <c r="K45" s="94"/>
      <c r="L45" s="96"/>
      <c r="M45" s="99"/>
      <c r="N45" s="94"/>
    </row>
    <row r="46" spans="3:14" x14ac:dyDescent="0.2">
      <c r="C46" s="87"/>
      <c r="D46" s="87"/>
      <c r="E46" s="94"/>
      <c r="F46" s="87"/>
      <c r="G46" s="94"/>
      <c r="H46" s="87"/>
      <c r="I46" s="94"/>
      <c r="J46" s="95"/>
      <c r="K46" s="94"/>
      <c r="L46" s="96"/>
      <c r="M46" s="99"/>
      <c r="N46" s="94"/>
    </row>
    <row r="47" spans="3:14" x14ac:dyDescent="0.2">
      <c r="C47" s="87"/>
      <c r="D47" s="87"/>
      <c r="E47" s="94"/>
      <c r="F47" s="87"/>
      <c r="G47" s="94"/>
      <c r="H47" s="87"/>
      <c r="I47" s="94"/>
      <c r="J47" s="95"/>
      <c r="K47" s="94"/>
      <c r="L47" s="96"/>
      <c r="M47" s="99"/>
      <c r="N47" s="94"/>
    </row>
    <row r="48" spans="3:14" x14ac:dyDescent="0.2">
      <c r="C48" s="87"/>
      <c r="D48" s="87"/>
      <c r="E48" s="87"/>
      <c r="F48" s="87"/>
      <c r="G48" s="87"/>
      <c r="H48" s="87"/>
      <c r="I48" s="94"/>
      <c r="J48" s="95"/>
      <c r="K48" s="94"/>
      <c r="L48" s="96"/>
      <c r="M48" s="87"/>
      <c r="N48" s="94"/>
    </row>
    <row r="49" spans="3:14" x14ac:dyDescent="0.2"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3:14" x14ac:dyDescent="0.2"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3:14" x14ac:dyDescent="0.2"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3:14" x14ac:dyDescent="0.2">
      <c r="C52" s="87"/>
      <c r="D52" s="87"/>
      <c r="E52" s="87"/>
      <c r="F52" s="88"/>
      <c r="G52" s="87"/>
      <c r="H52" s="87"/>
      <c r="I52" s="87"/>
      <c r="J52" s="87"/>
      <c r="K52" s="87"/>
      <c r="L52" s="87"/>
      <c r="M52" s="87"/>
      <c r="N52" s="87"/>
    </row>
    <row r="53" spans="3:14" x14ac:dyDescent="0.2"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4" spans="3:14" x14ac:dyDescent="0.2"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3:14" x14ac:dyDescent="0.2"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3:14" x14ac:dyDescent="0.2"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3:14" x14ac:dyDescent="0.2"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3:14" x14ac:dyDescent="0.2"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3:14" x14ac:dyDescent="0.2"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102" spans="7:7" ht="18" x14ac:dyDescent="0.25">
      <c r="G102" s="21"/>
    </row>
    <row r="103" spans="7:7" ht="18" x14ac:dyDescent="0.25">
      <c r="G103" s="21"/>
    </row>
    <row r="141" spans="3:9" x14ac:dyDescent="0.2">
      <c r="D141" s="30"/>
      <c r="E141" s="27"/>
      <c r="G141" s="27"/>
      <c r="I141" s="27"/>
    </row>
    <row r="142" spans="3:9" x14ac:dyDescent="0.2">
      <c r="C142" s="26"/>
      <c r="D142" s="28"/>
    </row>
    <row r="143" spans="3:9" x14ac:dyDescent="0.2">
      <c r="C143" s="26"/>
      <c r="D143" s="31"/>
    </row>
    <row r="144" spans="3:9" x14ac:dyDescent="0.2">
      <c r="C144" s="26"/>
      <c r="D144" s="28"/>
    </row>
    <row r="145" spans="3:4" x14ac:dyDescent="0.2">
      <c r="C145" s="26"/>
      <c r="D145" s="28"/>
    </row>
    <row r="176" spans="3:10" x14ac:dyDescent="0.2">
      <c r="C176" s="87"/>
      <c r="D176" s="87"/>
      <c r="E176" s="87"/>
      <c r="F176" s="87"/>
      <c r="G176" s="87"/>
      <c r="H176" s="87"/>
      <c r="I176" s="88"/>
      <c r="J176" s="87"/>
    </row>
    <row r="177" spans="3:10" x14ac:dyDescent="0.2">
      <c r="C177" s="87"/>
      <c r="D177" s="87"/>
      <c r="E177" s="87"/>
      <c r="F177" s="87"/>
      <c r="G177" s="87"/>
      <c r="H177" s="87"/>
      <c r="I177" s="87"/>
      <c r="J177" s="87"/>
    </row>
    <row r="178" spans="3:10" x14ac:dyDescent="0.2">
      <c r="C178" s="87"/>
      <c r="D178" s="87"/>
      <c r="E178" s="87"/>
      <c r="F178" s="87"/>
      <c r="G178" s="87"/>
      <c r="H178" s="87"/>
      <c r="I178" s="87"/>
      <c r="J178" s="87"/>
    </row>
    <row r="179" spans="3:10" x14ac:dyDescent="0.2">
      <c r="C179" s="87"/>
      <c r="D179" s="87"/>
      <c r="E179" s="87"/>
      <c r="F179" s="87"/>
      <c r="G179" s="87"/>
      <c r="H179" s="87"/>
      <c r="I179" s="87"/>
      <c r="J179" s="87"/>
    </row>
    <row r="180" spans="3:10" x14ac:dyDescent="0.2">
      <c r="C180" s="87"/>
      <c r="D180" s="87"/>
      <c r="E180" s="87"/>
      <c r="F180" s="87"/>
      <c r="G180" s="87"/>
      <c r="H180" s="87"/>
      <c r="I180" s="87"/>
      <c r="J180" s="87"/>
    </row>
    <row r="181" spans="3:10" x14ac:dyDescent="0.2">
      <c r="C181" s="87"/>
      <c r="D181" s="87"/>
      <c r="E181" s="87"/>
      <c r="F181" s="87"/>
      <c r="G181" s="87"/>
      <c r="H181" s="87"/>
      <c r="I181" s="87"/>
      <c r="J181" s="87"/>
    </row>
    <row r="206" spans="11:11" x14ac:dyDescent="0.2">
      <c r="K206" s="27"/>
    </row>
    <row r="216" spans="10:14" x14ac:dyDescent="0.2">
      <c r="J216" s="28"/>
    </row>
    <row r="219" spans="10:14" x14ac:dyDescent="0.2">
      <c r="N219" s="30"/>
    </row>
    <row r="225" spans="10:20" x14ac:dyDescent="0.2">
      <c r="M225" s="87"/>
    </row>
    <row r="229" spans="10:20" x14ac:dyDescent="0.2">
      <c r="T229" s="32"/>
    </row>
    <row r="231" spans="10:20" ht="14.25" x14ac:dyDescent="0.2">
      <c r="M231" s="17"/>
    </row>
    <row r="238" spans="10:20" x14ac:dyDescent="0.2">
      <c r="J238" s="30"/>
    </row>
  </sheetData>
  <mergeCells count="1">
    <mergeCell ref="A1:G1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workbookViewId="0">
      <selection sqref="A1:F1"/>
    </sheetView>
  </sheetViews>
  <sheetFormatPr defaultRowHeight="12.75" x14ac:dyDescent="0.2"/>
  <cols>
    <col min="1" max="1" width="13.5703125" style="18" customWidth="1"/>
    <col min="2" max="2" width="9.140625" style="18"/>
    <col min="3" max="3" width="15.5703125" style="18" customWidth="1"/>
    <col min="4" max="4" width="10.5703125" style="18" customWidth="1"/>
    <col min="5" max="9" width="9.140625" style="18"/>
    <col min="10" max="10" width="10.42578125" style="18" customWidth="1"/>
    <col min="11" max="11" width="9.140625" style="18"/>
    <col min="12" max="12" width="7.28515625" style="18" customWidth="1"/>
    <col min="13" max="13" width="9.85546875" style="18" customWidth="1"/>
    <col min="14" max="16384" width="9.140625" style="18"/>
  </cols>
  <sheetData>
    <row r="1" spans="1:8" ht="15" x14ac:dyDescent="0.2">
      <c r="A1" s="285" t="s">
        <v>32</v>
      </c>
      <c r="B1" s="285"/>
      <c r="C1" s="285"/>
      <c r="D1" s="285"/>
      <c r="E1" s="285"/>
      <c r="F1" s="285"/>
    </row>
    <row r="2" spans="1:8" ht="18" x14ac:dyDescent="0.25">
      <c r="A2" s="19"/>
      <c r="C2" s="20"/>
      <c r="H2" s="21"/>
    </row>
    <row r="3" spans="1:8" x14ac:dyDescent="0.2">
      <c r="A3" s="22"/>
    </row>
    <row r="17" spans="1:18" x14ac:dyDescent="0.2">
      <c r="A17" s="223" t="s">
        <v>298</v>
      </c>
    </row>
    <row r="20" spans="1:18" x14ac:dyDescent="0.2">
      <c r="A20" s="104"/>
      <c r="B20" s="287" t="s">
        <v>23</v>
      </c>
      <c r="C20" s="287"/>
    </row>
    <row r="21" spans="1:18" x14ac:dyDescent="0.2">
      <c r="A21" s="71" t="s">
        <v>24</v>
      </c>
      <c r="B21" s="286">
        <v>8662</v>
      </c>
      <c r="C21" s="286"/>
    </row>
    <row r="22" spans="1:18" x14ac:dyDescent="0.2">
      <c r="A22" s="71" t="s">
        <v>21</v>
      </c>
      <c r="B22" s="286">
        <v>7756</v>
      </c>
      <c r="C22" s="286"/>
      <c r="D22" s="87"/>
      <c r="E22" s="87"/>
      <c r="F22" s="87"/>
      <c r="G22" s="87"/>
      <c r="H22" s="87"/>
      <c r="I22" s="87"/>
    </row>
    <row r="23" spans="1:18" x14ac:dyDescent="0.2">
      <c r="A23" s="71" t="s">
        <v>22</v>
      </c>
      <c r="B23" s="286">
        <v>-2368</v>
      </c>
      <c r="C23" s="286"/>
      <c r="D23" s="87"/>
      <c r="E23" s="87"/>
      <c r="F23" s="87"/>
      <c r="G23" s="87"/>
      <c r="H23" s="87"/>
      <c r="I23" s="87"/>
    </row>
    <row r="24" spans="1:18" x14ac:dyDescent="0.2">
      <c r="A24" s="71" t="s">
        <v>25</v>
      </c>
      <c r="B24" s="286">
        <v>900</v>
      </c>
      <c r="C24" s="286"/>
      <c r="D24" s="87"/>
      <c r="E24" s="87"/>
      <c r="F24" s="87"/>
      <c r="G24" s="87"/>
      <c r="H24" s="87"/>
      <c r="I24" s="87"/>
    </row>
    <row r="25" spans="1:18" x14ac:dyDescent="0.2">
      <c r="A25" s="71" t="s">
        <v>26</v>
      </c>
      <c r="B25" s="286">
        <v>-49</v>
      </c>
      <c r="C25" s="286"/>
      <c r="D25" s="87"/>
      <c r="E25" s="87"/>
      <c r="F25" s="87"/>
      <c r="G25" s="87"/>
      <c r="H25" s="87"/>
      <c r="I25" s="87"/>
    </row>
    <row r="26" spans="1:18" x14ac:dyDescent="0.2">
      <c r="A26" s="105" t="s">
        <v>27</v>
      </c>
      <c r="B26" s="286">
        <v>125</v>
      </c>
      <c r="C26" s="286"/>
      <c r="D26" s="87"/>
      <c r="E26" s="87"/>
      <c r="F26" s="87"/>
      <c r="G26" s="87"/>
      <c r="H26" s="87"/>
      <c r="I26" s="87"/>
    </row>
    <row r="27" spans="1:18" x14ac:dyDescent="0.2">
      <c r="A27" s="71" t="s">
        <v>28</v>
      </c>
      <c r="B27" s="286">
        <v>243</v>
      </c>
      <c r="C27" s="286"/>
      <c r="D27" s="87"/>
      <c r="E27" s="87"/>
      <c r="F27" s="87"/>
      <c r="G27" s="87"/>
      <c r="H27" s="87"/>
      <c r="I27" s="87"/>
    </row>
    <row r="28" spans="1:18" x14ac:dyDescent="0.2">
      <c r="A28" s="71" t="s">
        <v>29</v>
      </c>
      <c r="B28" s="286">
        <v>277</v>
      </c>
      <c r="C28" s="286"/>
      <c r="D28" s="87"/>
      <c r="E28" s="87"/>
      <c r="F28" s="87"/>
      <c r="G28" s="87"/>
      <c r="H28" s="87"/>
      <c r="I28" s="87"/>
    </row>
    <row r="29" spans="1:18" x14ac:dyDescent="0.2">
      <c r="A29" s="71" t="s">
        <v>30</v>
      </c>
      <c r="B29" s="286">
        <v>38</v>
      </c>
      <c r="C29" s="286"/>
      <c r="D29" s="87"/>
      <c r="E29" s="87"/>
      <c r="F29" s="87"/>
      <c r="G29" s="87"/>
      <c r="H29" s="87"/>
      <c r="I29" s="87"/>
    </row>
    <row r="30" spans="1:18" x14ac:dyDescent="0.2">
      <c r="A30" s="71" t="s">
        <v>31</v>
      </c>
      <c r="B30" s="286">
        <v>1740</v>
      </c>
      <c r="C30" s="286"/>
      <c r="D30" s="87"/>
      <c r="E30" s="87"/>
      <c r="F30" s="87"/>
      <c r="G30" s="87"/>
      <c r="H30" s="87"/>
      <c r="I30" s="87"/>
    </row>
    <row r="31" spans="1:18" x14ac:dyDescent="0.2">
      <c r="B31" s="87"/>
      <c r="C31" s="87"/>
      <c r="D31" s="87"/>
      <c r="E31" s="87"/>
      <c r="F31" s="87"/>
      <c r="G31" s="87"/>
      <c r="H31" s="87"/>
      <c r="I31" s="87"/>
    </row>
    <row r="32" spans="1:18" ht="18" x14ac:dyDescent="0.25">
      <c r="B32" s="87"/>
      <c r="C32" s="87"/>
      <c r="D32" s="87"/>
      <c r="E32" s="87"/>
      <c r="F32" s="87"/>
      <c r="G32" s="87"/>
      <c r="H32" s="87"/>
      <c r="I32" s="87"/>
      <c r="R32" s="21"/>
    </row>
    <row r="33" spans="2:14" x14ac:dyDescent="0.2">
      <c r="B33" s="87"/>
      <c r="C33" s="87"/>
      <c r="D33" s="87"/>
      <c r="E33" s="87"/>
      <c r="F33" s="87"/>
      <c r="G33" s="87"/>
      <c r="H33" s="87"/>
      <c r="I33" s="87"/>
    </row>
    <row r="35" spans="2:14" x14ac:dyDescent="0.2">
      <c r="L35" s="23"/>
      <c r="M35" s="24"/>
    </row>
    <row r="36" spans="2:14" x14ac:dyDescent="0.2">
      <c r="C36" s="89"/>
      <c r="D36" s="90"/>
      <c r="E36" s="87"/>
      <c r="F36" s="90"/>
      <c r="G36" s="87"/>
      <c r="H36" s="90"/>
      <c r="I36" s="87"/>
      <c r="J36" s="87"/>
      <c r="K36" s="87"/>
      <c r="L36" s="91"/>
      <c r="M36" s="92"/>
      <c r="N36" s="87"/>
    </row>
    <row r="37" spans="2:14" x14ac:dyDescent="0.2">
      <c r="C37" s="87"/>
      <c r="D37" s="87"/>
      <c r="E37" s="87"/>
      <c r="F37" s="87"/>
      <c r="G37" s="87"/>
      <c r="H37" s="87"/>
      <c r="I37" s="87"/>
      <c r="J37" s="88"/>
      <c r="K37" s="87"/>
      <c r="L37" s="93"/>
      <c r="M37" s="92"/>
      <c r="N37" s="87"/>
    </row>
    <row r="38" spans="2:14" x14ac:dyDescent="0.2">
      <c r="C38" s="87"/>
      <c r="D38" s="87"/>
      <c r="E38" s="94"/>
      <c r="F38" s="87"/>
      <c r="G38" s="94"/>
      <c r="H38" s="87"/>
      <c r="I38" s="94"/>
      <c r="J38" s="87"/>
      <c r="K38" s="94"/>
      <c r="L38" s="91"/>
      <c r="M38" s="92"/>
      <c r="N38" s="94"/>
    </row>
    <row r="39" spans="2:14" x14ac:dyDescent="0.2">
      <c r="C39" s="87"/>
      <c r="D39" s="87"/>
      <c r="E39" s="94"/>
      <c r="F39" s="87"/>
      <c r="G39" s="94"/>
      <c r="H39" s="87"/>
      <c r="I39" s="94"/>
      <c r="J39" s="95"/>
      <c r="K39" s="94"/>
      <c r="L39" s="96"/>
      <c r="M39" s="97"/>
      <c r="N39" s="94"/>
    </row>
    <row r="40" spans="2:14" x14ac:dyDescent="0.2">
      <c r="C40" s="87"/>
      <c r="D40" s="87"/>
      <c r="E40" s="94"/>
      <c r="F40" s="87"/>
      <c r="G40" s="94"/>
      <c r="H40" s="87"/>
      <c r="I40" s="94"/>
      <c r="J40" s="95"/>
      <c r="K40" s="94"/>
      <c r="L40" s="96"/>
      <c r="M40" s="97"/>
      <c r="N40" s="94"/>
    </row>
    <row r="41" spans="2:14" x14ac:dyDescent="0.2">
      <c r="C41" s="87"/>
      <c r="D41" s="87"/>
      <c r="E41" s="94"/>
      <c r="F41" s="87"/>
      <c r="G41" s="94"/>
      <c r="H41" s="87"/>
      <c r="I41" s="94"/>
      <c r="J41" s="95"/>
      <c r="K41" s="94"/>
      <c r="L41" s="96"/>
      <c r="M41" s="97"/>
      <c r="N41" s="94"/>
    </row>
    <row r="42" spans="2:14" x14ac:dyDescent="0.2">
      <c r="C42" s="87"/>
      <c r="D42" s="87"/>
      <c r="E42" s="94"/>
      <c r="F42" s="87"/>
      <c r="G42" s="94"/>
      <c r="H42" s="87"/>
      <c r="I42" s="94"/>
      <c r="J42" s="95"/>
      <c r="K42" s="94"/>
      <c r="L42" s="96"/>
      <c r="M42" s="98"/>
      <c r="N42" s="94"/>
    </row>
    <row r="43" spans="2:14" x14ac:dyDescent="0.2">
      <c r="C43" s="87"/>
      <c r="D43" s="87"/>
      <c r="E43" s="94"/>
      <c r="F43" s="87"/>
      <c r="G43" s="94"/>
      <c r="H43" s="87"/>
      <c r="I43" s="94"/>
      <c r="J43" s="87"/>
      <c r="K43" s="94"/>
      <c r="L43" s="96"/>
      <c r="M43" s="99"/>
      <c r="N43" s="94"/>
    </row>
    <row r="44" spans="2:14" x14ac:dyDescent="0.2">
      <c r="C44" s="87"/>
      <c r="D44" s="87"/>
      <c r="E44" s="94"/>
      <c r="F44" s="87"/>
      <c r="G44" s="94"/>
      <c r="H44" s="87"/>
      <c r="I44" s="94"/>
      <c r="J44" s="87"/>
      <c r="K44" s="94"/>
      <c r="L44" s="96"/>
      <c r="M44" s="99"/>
      <c r="N44" s="94"/>
    </row>
    <row r="45" spans="2:14" x14ac:dyDescent="0.2">
      <c r="C45" s="87"/>
      <c r="D45" s="87"/>
      <c r="E45" s="94"/>
      <c r="F45" s="87"/>
      <c r="G45" s="94"/>
      <c r="H45" s="87"/>
      <c r="I45" s="94"/>
      <c r="J45" s="87"/>
      <c r="K45" s="94"/>
      <c r="L45" s="96"/>
      <c r="M45" s="99"/>
      <c r="N45" s="94"/>
    </row>
    <row r="46" spans="2:14" x14ac:dyDescent="0.2">
      <c r="C46" s="87"/>
      <c r="D46" s="87"/>
      <c r="E46" s="94"/>
      <c r="F46" s="87"/>
      <c r="G46" s="94"/>
      <c r="H46" s="87"/>
      <c r="I46" s="94"/>
      <c r="J46" s="95"/>
      <c r="K46" s="94"/>
      <c r="L46" s="96"/>
      <c r="M46" s="99"/>
      <c r="N46" s="94"/>
    </row>
    <row r="47" spans="2:14" x14ac:dyDescent="0.2">
      <c r="C47" s="87"/>
      <c r="D47" s="87"/>
      <c r="E47" s="94"/>
      <c r="F47" s="87"/>
      <c r="G47" s="94"/>
      <c r="H47" s="87"/>
      <c r="I47" s="94"/>
      <c r="J47" s="95"/>
      <c r="K47" s="94"/>
      <c r="L47" s="96"/>
      <c r="M47" s="99"/>
      <c r="N47" s="94"/>
    </row>
    <row r="48" spans="2:14" x14ac:dyDescent="0.2">
      <c r="C48" s="87"/>
      <c r="D48" s="87"/>
      <c r="E48" s="87"/>
      <c r="F48" s="87"/>
      <c r="G48" s="87"/>
      <c r="H48" s="87"/>
      <c r="I48" s="94"/>
      <c r="J48" s="95"/>
      <c r="K48" s="94"/>
      <c r="L48" s="96"/>
      <c r="M48" s="87"/>
      <c r="N48" s="94"/>
    </row>
    <row r="49" spans="3:14" x14ac:dyDescent="0.2"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2" spans="3:14" x14ac:dyDescent="0.2">
      <c r="F52" s="26"/>
    </row>
    <row r="102" spans="7:7" ht="18" x14ac:dyDescent="0.25">
      <c r="G102" s="21"/>
    </row>
    <row r="103" spans="7:7" ht="18" x14ac:dyDescent="0.25">
      <c r="G103" s="21"/>
    </row>
    <row r="141" spans="3:9" x14ac:dyDescent="0.2">
      <c r="D141" s="30"/>
      <c r="E141" s="27"/>
      <c r="G141" s="27"/>
      <c r="I141" s="27"/>
    </row>
    <row r="142" spans="3:9" x14ac:dyDescent="0.2">
      <c r="C142" s="26"/>
      <c r="D142" s="28"/>
    </row>
    <row r="143" spans="3:9" x14ac:dyDescent="0.2">
      <c r="C143" s="26"/>
      <c r="D143" s="31"/>
    </row>
    <row r="144" spans="3:9" x14ac:dyDescent="0.2">
      <c r="C144" s="26"/>
      <c r="D144" s="28"/>
    </row>
    <row r="145" spans="3:4" x14ac:dyDescent="0.2">
      <c r="C145" s="26"/>
      <c r="D145" s="28"/>
    </row>
    <row r="176" spans="3:10" x14ac:dyDescent="0.2">
      <c r="C176" s="87"/>
      <c r="D176" s="87"/>
      <c r="E176" s="87"/>
      <c r="F176" s="87"/>
      <c r="G176" s="87"/>
      <c r="H176" s="87"/>
      <c r="I176" s="88"/>
      <c r="J176" s="87"/>
    </row>
    <row r="177" spans="3:10" x14ac:dyDescent="0.2">
      <c r="C177" s="87"/>
      <c r="D177" s="87"/>
      <c r="E177" s="87"/>
      <c r="F177" s="87"/>
      <c r="G177" s="87"/>
      <c r="H177" s="87"/>
      <c r="I177" s="87"/>
      <c r="J177" s="87"/>
    </row>
    <row r="178" spans="3:10" x14ac:dyDescent="0.2">
      <c r="C178" s="87"/>
      <c r="D178" s="87"/>
      <c r="E178" s="87"/>
      <c r="F178" s="87"/>
      <c r="G178" s="87"/>
      <c r="H178" s="87"/>
      <c r="I178" s="87"/>
      <c r="J178" s="87"/>
    </row>
    <row r="179" spans="3:10" x14ac:dyDescent="0.2">
      <c r="C179" s="87"/>
      <c r="D179" s="87"/>
      <c r="E179" s="87"/>
      <c r="F179" s="87"/>
      <c r="G179" s="87"/>
      <c r="H179" s="87"/>
      <c r="I179" s="87"/>
      <c r="J179" s="87"/>
    </row>
    <row r="180" spans="3:10" x14ac:dyDescent="0.2">
      <c r="C180" s="87"/>
      <c r="D180" s="87"/>
      <c r="E180" s="87"/>
      <c r="F180" s="87"/>
      <c r="G180" s="87"/>
      <c r="H180" s="87"/>
      <c r="I180" s="87"/>
      <c r="J180" s="87"/>
    </row>
    <row r="181" spans="3:10" x14ac:dyDescent="0.2">
      <c r="C181" s="87"/>
      <c r="D181" s="87"/>
      <c r="E181" s="87"/>
      <c r="F181" s="87"/>
      <c r="G181" s="87"/>
      <c r="H181" s="87"/>
      <c r="I181" s="87"/>
      <c r="J181" s="87"/>
    </row>
    <row r="199" spans="3:13" ht="14.25" x14ac:dyDescent="0.2">
      <c r="M199" s="17"/>
    </row>
    <row r="206" spans="3:13" x14ac:dyDescent="0.2">
      <c r="C206" s="87"/>
      <c r="D206" s="87"/>
      <c r="E206" s="87"/>
      <c r="F206" s="87"/>
      <c r="G206" s="88"/>
      <c r="K206" s="27"/>
    </row>
    <row r="207" spans="3:13" x14ac:dyDescent="0.2">
      <c r="C207" s="87"/>
      <c r="D207" s="94"/>
      <c r="E207" s="94"/>
      <c r="F207" s="94"/>
      <c r="G207" s="94"/>
    </row>
    <row r="208" spans="3:13" x14ac:dyDescent="0.2">
      <c r="C208" s="87"/>
      <c r="D208" s="94"/>
      <c r="E208" s="94"/>
      <c r="F208" s="94"/>
      <c r="G208" s="94"/>
    </row>
    <row r="209" spans="3:10" x14ac:dyDescent="0.2">
      <c r="C209" s="87"/>
      <c r="D209" s="94"/>
      <c r="E209" s="94"/>
      <c r="F209" s="94"/>
      <c r="G209" s="94"/>
    </row>
    <row r="210" spans="3:10" x14ac:dyDescent="0.2">
      <c r="C210" s="87"/>
      <c r="D210" s="94"/>
      <c r="E210" s="94"/>
      <c r="F210" s="94"/>
      <c r="G210" s="94"/>
    </row>
    <row r="211" spans="3:10" x14ac:dyDescent="0.2">
      <c r="C211" s="87"/>
      <c r="D211" s="94"/>
      <c r="E211" s="94"/>
      <c r="F211" s="94"/>
      <c r="G211" s="94"/>
    </row>
    <row r="212" spans="3:10" x14ac:dyDescent="0.2">
      <c r="C212" s="87"/>
      <c r="D212" s="94"/>
      <c r="E212" s="94"/>
      <c r="F212" s="94"/>
      <c r="G212" s="94"/>
    </row>
    <row r="213" spans="3:10" x14ac:dyDescent="0.2">
      <c r="C213" s="87"/>
      <c r="D213" s="94"/>
      <c r="E213" s="94"/>
      <c r="F213" s="94"/>
      <c r="G213" s="94"/>
    </row>
    <row r="214" spans="3:10" x14ac:dyDescent="0.2">
      <c r="C214" s="87"/>
      <c r="D214" s="94"/>
      <c r="E214" s="94"/>
      <c r="F214" s="94"/>
      <c r="G214" s="94"/>
    </row>
    <row r="215" spans="3:10" x14ac:dyDescent="0.2">
      <c r="C215" s="87"/>
      <c r="D215" s="94"/>
      <c r="E215" s="94"/>
      <c r="F215" s="94"/>
      <c r="G215" s="94"/>
    </row>
    <row r="216" spans="3:10" x14ac:dyDescent="0.2">
      <c r="C216" s="87"/>
      <c r="D216" s="87"/>
      <c r="E216" s="87"/>
      <c r="F216" s="94"/>
      <c r="G216" s="94"/>
      <c r="J216" s="28"/>
    </row>
    <row r="217" spans="3:10" x14ac:dyDescent="0.2">
      <c r="C217" s="87"/>
      <c r="D217" s="87"/>
      <c r="E217" s="87"/>
      <c r="F217" s="87"/>
      <c r="G217" s="87"/>
    </row>
    <row r="229" spans="10:20" x14ac:dyDescent="0.2">
      <c r="T229" s="32"/>
    </row>
    <row r="238" spans="10:20" x14ac:dyDescent="0.2">
      <c r="J238" s="30"/>
    </row>
  </sheetData>
  <mergeCells count="12">
    <mergeCell ref="B30:C30"/>
    <mergeCell ref="A1:F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7"/>
  <sheetViews>
    <sheetView workbookViewId="0">
      <selection activeCell="J1" sqref="J1:S1"/>
    </sheetView>
  </sheetViews>
  <sheetFormatPr defaultRowHeight="12.75" x14ac:dyDescent="0.2"/>
  <cols>
    <col min="1" max="16384" width="9.140625" style="18"/>
  </cols>
  <sheetData>
    <row r="1" spans="1:34" ht="15" x14ac:dyDescent="0.2">
      <c r="J1" s="285" t="s">
        <v>300</v>
      </c>
      <c r="K1" s="285"/>
      <c r="L1" s="285"/>
      <c r="M1" s="285"/>
      <c r="N1" s="285"/>
      <c r="O1" s="285"/>
      <c r="P1" s="285"/>
      <c r="Q1" s="285"/>
      <c r="R1" s="285"/>
      <c r="S1" s="285"/>
    </row>
    <row r="2" spans="1:34" x14ac:dyDescent="0.2">
      <c r="A2" s="33" t="s">
        <v>33</v>
      </c>
      <c r="B2" s="33" t="s">
        <v>34</v>
      </c>
      <c r="C2" s="18" t="s">
        <v>35</v>
      </c>
      <c r="F2" s="18" t="s">
        <v>3</v>
      </c>
      <c r="G2" s="18" t="s">
        <v>4</v>
      </c>
      <c r="H2" s="26" t="s">
        <v>5</v>
      </c>
      <c r="K2" s="107"/>
      <c r="L2" s="107"/>
      <c r="M2" s="107"/>
      <c r="Q2" s="108"/>
      <c r="R2" s="109"/>
      <c r="S2" s="109"/>
      <c r="T2" s="109"/>
      <c r="U2" s="109"/>
      <c r="V2" s="110"/>
      <c r="W2" s="109"/>
      <c r="X2" s="109"/>
    </row>
    <row r="3" spans="1:34" x14ac:dyDescent="0.2">
      <c r="A3" s="18" t="s">
        <v>37</v>
      </c>
      <c r="B3" s="18">
        <v>1</v>
      </c>
      <c r="C3" s="18">
        <v>84.5</v>
      </c>
      <c r="E3" s="18" t="s">
        <v>38</v>
      </c>
      <c r="F3" s="35">
        <v>54.263070162772536</v>
      </c>
      <c r="G3" s="35">
        <v>56.261876034776783</v>
      </c>
      <c r="H3" s="18">
        <v>54.4</v>
      </c>
      <c r="K3" s="87"/>
      <c r="L3" s="87"/>
      <c r="M3" s="87"/>
      <c r="Q3" s="111"/>
      <c r="R3" s="109"/>
      <c r="S3" s="108"/>
      <c r="T3" s="111"/>
      <c r="U3" s="111"/>
      <c r="V3" s="108"/>
      <c r="W3" s="112"/>
      <c r="X3" s="109"/>
    </row>
    <row r="4" spans="1:34" x14ac:dyDescent="0.2">
      <c r="A4" s="18" t="s">
        <v>39</v>
      </c>
      <c r="B4" s="18">
        <v>2</v>
      </c>
      <c r="C4" s="18">
        <v>67</v>
      </c>
      <c r="E4" s="18" t="s">
        <v>40</v>
      </c>
      <c r="F4" s="35">
        <v>60.501263727070182</v>
      </c>
      <c r="G4" s="35">
        <v>63.910759756656262</v>
      </c>
      <c r="H4" s="18">
        <v>66.599999999999994</v>
      </c>
      <c r="K4" s="87"/>
      <c r="L4" s="87"/>
      <c r="M4" s="87"/>
      <c r="Q4" s="111"/>
      <c r="R4" s="108"/>
      <c r="S4" s="109"/>
      <c r="T4" s="111"/>
      <c r="U4" s="111"/>
      <c r="V4" s="109"/>
      <c r="W4" s="111"/>
      <c r="X4" s="109"/>
    </row>
    <row r="5" spans="1:34" x14ac:dyDescent="0.2">
      <c r="A5" s="18" t="s">
        <v>41</v>
      </c>
      <c r="B5" s="18">
        <v>4</v>
      </c>
      <c r="C5" s="18">
        <v>76.5</v>
      </c>
      <c r="E5" s="18" t="s">
        <v>42</v>
      </c>
      <c r="F5" s="35">
        <v>62.544879644829976</v>
      </c>
      <c r="G5" s="35">
        <v>66.471780507025187</v>
      </c>
      <c r="H5" s="18">
        <v>67</v>
      </c>
      <c r="I5" s="22"/>
      <c r="K5" s="87"/>
      <c r="L5" s="87"/>
      <c r="M5" s="87"/>
      <c r="Q5" s="111"/>
      <c r="R5" s="109"/>
      <c r="S5" s="109"/>
      <c r="T5" s="111"/>
      <c r="U5" s="111"/>
      <c r="V5" s="109"/>
      <c r="W5" s="111"/>
      <c r="X5" s="109"/>
    </row>
    <row r="6" spans="1:34" x14ac:dyDescent="0.2">
      <c r="A6" s="18" t="s">
        <v>43</v>
      </c>
      <c r="B6" s="18">
        <v>5</v>
      </c>
      <c r="C6" s="18">
        <v>82</v>
      </c>
      <c r="E6" s="18" t="s">
        <v>44</v>
      </c>
      <c r="F6" s="35">
        <v>69.8031631501308</v>
      </c>
      <c r="G6" s="35">
        <v>73.73303699930932</v>
      </c>
      <c r="H6" s="18">
        <v>73</v>
      </c>
      <c r="K6" s="87"/>
      <c r="L6" s="87"/>
      <c r="M6" s="87"/>
      <c r="Q6" s="111"/>
      <c r="R6" s="109"/>
      <c r="S6" s="108"/>
      <c r="T6" s="111"/>
      <c r="U6" s="111"/>
      <c r="V6" s="109"/>
      <c r="W6" s="112"/>
      <c r="X6" s="109"/>
    </row>
    <row r="7" spans="1:34" x14ac:dyDescent="0.2">
      <c r="A7" s="18" t="s">
        <v>46</v>
      </c>
      <c r="B7" s="18">
        <v>6</v>
      </c>
      <c r="C7" s="18">
        <v>73.2</v>
      </c>
      <c r="E7" s="18" t="s">
        <v>47</v>
      </c>
      <c r="F7" s="35">
        <v>69.920157506123147</v>
      </c>
      <c r="G7" s="35">
        <v>73.225478185456296</v>
      </c>
      <c r="H7" s="18">
        <v>73.8</v>
      </c>
      <c r="K7" s="87"/>
      <c r="L7" s="87"/>
      <c r="M7" s="87"/>
      <c r="Q7" s="111"/>
      <c r="R7" s="109"/>
      <c r="S7" s="109"/>
      <c r="T7" s="111"/>
      <c r="U7" s="111"/>
      <c r="V7" s="109"/>
      <c r="W7" s="112"/>
      <c r="X7" s="109"/>
    </row>
    <row r="8" spans="1:34" ht="14.25" x14ac:dyDescent="0.2">
      <c r="A8" s="18" t="s">
        <v>49</v>
      </c>
      <c r="B8" s="18">
        <v>8</v>
      </c>
      <c r="C8" s="18">
        <v>75.5</v>
      </c>
      <c r="E8" s="18" t="s">
        <v>50</v>
      </c>
      <c r="F8" s="35">
        <v>71.383896330412739</v>
      </c>
      <c r="G8" s="35">
        <v>77.712602627386289</v>
      </c>
      <c r="H8" s="18">
        <v>80</v>
      </c>
      <c r="K8" s="87"/>
      <c r="L8" s="87"/>
      <c r="M8" s="87"/>
      <c r="Q8" s="111"/>
      <c r="R8" s="109"/>
      <c r="S8" s="109"/>
      <c r="T8" s="111"/>
      <c r="U8" s="111"/>
      <c r="V8" s="109"/>
      <c r="W8" s="112"/>
      <c r="X8" s="109"/>
      <c r="AH8" s="17"/>
    </row>
    <row r="9" spans="1:34" x14ac:dyDescent="0.2">
      <c r="A9" s="18" t="s">
        <v>54</v>
      </c>
      <c r="B9" s="18">
        <v>9</v>
      </c>
      <c r="C9" s="18">
        <v>79.7</v>
      </c>
      <c r="E9" s="18" t="s">
        <v>55</v>
      </c>
      <c r="F9" s="35">
        <v>71.396611003617707</v>
      </c>
      <c r="G9" s="35">
        <v>76.450652240308358</v>
      </c>
      <c r="H9" s="18">
        <v>77</v>
      </c>
      <c r="K9" s="87"/>
      <c r="L9" s="87"/>
      <c r="M9" s="87"/>
      <c r="Q9" s="111"/>
      <c r="R9" s="109"/>
      <c r="S9" s="109"/>
      <c r="T9" s="111"/>
      <c r="U9" s="111"/>
      <c r="V9" s="109"/>
      <c r="W9" s="112"/>
      <c r="X9" s="109"/>
    </row>
    <row r="10" spans="1:34" x14ac:dyDescent="0.2">
      <c r="A10" s="18" t="s">
        <v>57</v>
      </c>
      <c r="B10" s="18">
        <v>10</v>
      </c>
      <c r="C10" s="18">
        <v>80.400000000000006</v>
      </c>
      <c r="E10" s="18" t="s">
        <v>58</v>
      </c>
      <c r="F10" s="35">
        <v>71.607338462366172</v>
      </c>
      <c r="G10" s="35">
        <v>71.822586790158596</v>
      </c>
      <c r="H10" s="18">
        <v>73.2</v>
      </c>
      <c r="K10" s="87"/>
      <c r="L10" s="87"/>
      <c r="M10" s="87"/>
      <c r="Q10" s="111"/>
      <c r="R10" s="109"/>
      <c r="S10" s="108"/>
      <c r="T10" s="111"/>
      <c r="U10" s="111"/>
      <c r="V10" s="109"/>
      <c r="W10" s="111"/>
      <c r="X10" s="109"/>
    </row>
    <row r="11" spans="1:34" x14ac:dyDescent="0.2">
      <c r="A11" s="18" t="s">
        <v>61</v>
      </c>
      <c r="B11" s="18">
        <v>12</v>
      </c>
      <c r="C11" s="18">
        <v>79.900000000000006</v>
      </c>
      <c r="E11" s="18" t="s">
        <v>48</v>
      </c>
      <c r="F11" s="35">
        <v>71.630038051934022</v>
      </c>
      <c r="G11" s="35">
        <v>72.961482889037427</v>
      </c>
      <c r="H11" s="18">
        <v>72.3</v>
      </c>
      <c r="K11" s="87"/>
      <c r="L11" s="87"/>
      <c r="M11" s="87"/>
      <c r="Q11" s="111"/>
      <c r="R11" s="109"/>
      <c r="S11" s="109"/>
      <c r="T11" s="111"/>
      <c r="U11" s="111"/>
      <c r="V11" s="109"/>
      <c r="W11" s="111"/>
      <c r="X11" s="109"/>
    </row>
    <row r="12" spans="1:34" x14ac:dyDescent="0.2">
      <c r="A12" s="18" t="s">
        <v>63</v>
      </c>
      <c r="B12" s="18">
        <v>13</v>
      </c>
      <c r="C12" s="18">
        <v>79.3</v>
      </c>
      <c r="E12" s="18" t="s">
        <v>64</v>
      </c>
      <c r="F12" s="35">
        <v>71.702311675219946</v>
      </c>
      <c r="G12" s="35">
        <v>73.875482934155144</v>
      </c>
      <c r="H12" s="18">
        <v>75.599999999999994</v>
      </c>
      <c r="K12" s="87"/>
      <c r="L12" s="87"/>
      <c r="M12" s="87"/>
      <c r="Q12" s="111"/>
      <c r="R12" s="109"/>
      <c r="S12" s="109"/>
      <c r="T12" s="111"/>
      <c r="U12" s="111"/>
      <c r="V12" s="109"/>
      <c r="W12" s="111"/>
      <c r="X12" s="109"/>
    </row>
    <row r="13" spans="1:34" x14ac:dyDescent="0.2">
      <c r="A13" s="18" t="s">
        <v>66</v>
      </c>
      <c r="B13" s="18">
        <v>15</v>
      </c>
      <c r="C13" s="18">
        <v>66.599999999999994</v>
      </c>
      <c r="E13" s="18" t="s">
        <v>67</v>
      </c>
      <c r="F13" s="35">
        <v>72.033987202349735</v>
      </c>
      <c r="G13" s="35">
        <v>77.34564522015414</v>
      </c>
      <c r="H13" s="18">
        <v>78.2</v>
      </c>
      <c r="K13" s="87"/>
      <c r="L13" s="87"/>
      <c r="M13" s="87"/>
      <c r="Q13" s="111"/>
      <c r="R13" s="109"/>
      <c r="S13" s="109"/>
      <c r="T13" s="111"/>
      <c r="U13" s="111"/>
      <c r="V13" s="109"/>
      <c r="W13" s="111"/>
      <c r="X13" s="109"/>
    </row>
    <row r="14" spans="1:34" x14ac:dyDescent="0.2">
      <c r="A14" s="18" t="s">
        <v>69</v>
      </c>
      <c r="B14" s="18">
        <v>16</v>
      </c>
      <c r="C14" s="18">
        <v>77.8</v>
      </c>
      <c r="E14" s="18" t="s">
        <v>51</v>
      </c>
      <c r="F14" s="35">
        <v>72.092540124594152</v>
      </c>
      <c r="G14" s="35">
        <v>73.811740674743788</v>
      </c>
      <c r="H14" s="18">
        <v>72.8</v>
      </c>
      <c r="K14" s="87"/>
      <c r="L14" s="87"/>
      <c r="M14" s="87"/>
      <c r="Q14" s="111"/>
      <c r="R14" s="109"/>
      <c r="S14" s="109"/>
      <c r="T14" s="111"/>
      <c r="U14" s="111"/>
      <c r="V14" s="109"/>
      <c r="W14" s="111"/>
      <c r="X14" s="109"/>
      <c r="Z14" s="25"/>
    </row>
    <row r="15" spans="1:34" x14ac:dyDescent="0.2">
      <c r="A15" s="18" t="s">
        <v>71</v>
      </c>
      <c r="B15" s="18">
        <v>17</v>
      </c>
      <c r="C15" s="18">
        <v>73.8</v>
      </c>
      <c r="E15" s="18" t="s">
        <v>68</v>
      </c>
      <c r="F15" s="35">
        <v>72.194099687460479</v>
      </c>
      <c r="G15" s="35">
        <v>75.163145084482693</v>
      </c>
      <c r="H15" s="18">
        <v>74.900000000000006</v>
      </c>
      <c r="K15" s="87"/>
      <c r="L15" s="87"/>
      <c r="M15" s="87"/>
      <c r="Q15" s="111"/>
      <c r="R15" s="109"/>
      <c r="S15" s="109"/>
      <c r="T15" s="111"/>
      <c r="U15" s="111"/>
      <c r="V15" s="109"/>
      <c r="W15" s="111"/>
      <c r="X15" s="109"/>
    </row>
    <row r="16" spans="1:34" x14ac:dyDescent="0.2">
      <c r="A16" s="18" t="s">
        <v>72</v>
      </c>
      <c r="B16" s="18">
        <v>18</v>
      </c>
      <c r="C16" s="18">
        <v>83.8</v>
      </c>
      <c r="E16" s="18" t="s">
        <v>73</v>
      </c>
      <c r="F16" s="35">
        <v>72.483060881679435</v>
      </c>
      <c r="G16" s="35">
        <v>77.141092876713898</v>
      </c>
      <c r="H16" s="18">
        <v>77.099999999999994</v>
      </c>
      <c r="K16" s="87"/>
      <c r="L16" s="87"/>
      <c r="M16" s="87"/>
      <c r="Q16" s="111"/>
      <c r="R16" s="109"/>
      <c r="S16" s="109"/>
      <c r="T16" s="111"/>
      <c r="U16" s="111"/>
      <c r="V16" s="109"/>
      <c r="W16" s="111"/>
      <c r="X16" s="109"/>
    </row>
    <row r="17" spans="1:24" x14ac:dyDescent="0.2">
      <c r="A17" s="18" t="s">
        <v>75</v>
      </c>
      <c r="B17" s="18">
        <v>19</v>
      </c>
      <c r="C17" s="18">
        <v>79.3</v>
      </c>
      <c r="E17" s="18" t="s">
        <v>45</v>
      </c>
      <c r="F17" s="35">
        <v>73.324579629100398</v>
      </c>
      <c r="G17" s="35">
        <v>73.164549531715807</v>
      </c>
      <c r="H17" s="18">
        <v>72.2</v>
      </c>
      <c r="K17" s="87"/>
      <c r="L17" s="87"/>
      <c r="M17" s="87"/>
      <c r="Q17" s="111"/>
      <c r="R17" s="109"/>
      <c r="S17" s="113"/>
      <c r="T17" s="111"/>
      <c r="U17" s="111"/>
      <c r="V17" s="109"/>
      <c r="W17" s="111"/>
      <c r="X17" s="109"/>
    </row>
    <row r="18" spans="1:24" x14ac:dyDescent="0.2">
      <c r="A18" s="18" t="s">
        <v>77</v>
      </c>
      <c r="B18" s="18">
        <v>20</v>
      </c>
      <c r="C18" s="18">
        <v>82.1</v>
      </c>
      <c r="E18" s="18" t="s">
        <v>78</v>
      </c>
      <c r="F18" s="35">
        <v>73.364935024123028</v>
      </c>
      <c r="G18" s="35">
        <v>74.458568712729715</v>
      </c>
      <c r="H18" s="18">
        <v>78.3</v>
      </c>
      <c r="K18" s="87"/>
      <c r="L18" s="87"/>
      <c r="M18" s="87"/>
      <c r="Q18" s="111"/>
      <c r="R18" s="109"/>
      <c r="S18" s="109"/>
      <c r="T18" s="111"/>
      <c r="U18" s="111"/>
      <c r="V18" s="109"/>
      <c r="W18" s="111"/>
      <c r="X18" s="109"/>
    </row>
    <row r="19" spans="1:24" x14ac:dyDescent="0.2">
      <c r="A19" s="18" t="s">
        <v>79</v>
      </c>
      <c r="B19" s="18">
        <v>21</v>
      </c>
      <c r="C19" s="18">
        <v>82.2</v>
      </c>
      <c r="E19" s="18" t="s">
        <v>329</v>
      </c>
      <c r="F19" s="35">
        <v>73.440695760568317</v>
      </c>
      <c r="G19" s="35">
        <v>78.584642558017862</v>
      </c>
      <c r="H19" s="18">
        <v>79.3</v>
      </c>
      <c r="K19" s="87"/>
      <c r="L19" s="87"/>
      <c r="M19" s="87"/>
      <c r="Q19" s="111"/>
      <c r="R19" s="109"/>
      <c r="S19" s="109"/>
      <c r="T19" s="111"/>
      <c r="U19" s="111"/>
      <c r="V19" s="109"/>
      <c r="W19" s="111"/>
      <c r="X19" s="109"/>
    </row>
    <row r="20" spans="1:24" x14ac:dyDescent="0.2">
      <c r="A20" s="18" t="s">
        <v>81</v>
      </c>
      <c r="B20" s="18">
        <v>22</v>
      </c>
      <c r="C20" s="18">
        <v>81.7</v>
      </c>
      <c r="E20" s="18" t="s">
        <v>82</v>
      </c>
      <c r="F20" s="35">
        <v>73.617209503412468</v>
      </c>
      <c r="G20" s="35">
        <v>74.138423222998611</v>
      </c>
      <c r="H20" s="18">
        <v>76.5</v>
      </c>
      <c r="J20" s="223" t="s">
        <v>298</v>
      </c>
      <c r="K20" s="87"/>
      <c r="L20" s="87"/>
      <c r="M20" s="87"/>
      <c r="Q20" s="111"/>
      <c r="R20" s="109"/>
      <c r="S20" s="109"/>
      <c r="T20" s="111"/>
      <c r="U20" s="111"/>
      <c r="V20" s="109"/>
      <c r="W20" s="111"/>
      <c r="X20" s="109"/>
    </row>
    <row r="21" spans="1:24" x14ac:dyDescent="0.2">
      <c r="A21" s="18" t="s">
        <v>84</v>
      </c>
      <c r="B21" s="18">
        <v>23</v>
      </c>
      <c r="C21" s="18">
        <v>80.5</v>
      </c>
      <c r="E21" s="18" t="s">
        <v>74</v>
      </c>
      <c r="F21" s="35">
        <v>73.751523702573252</v>
      </c>
      <c r="G21" s="35">
        <v>75.365394960155797</v>
      </c>
      <c r="H21" s="18">
        <v>75.900000000000006</v>
      </c>
      <c r="K21" s="87"/>
      <c r="L21" s="87"/>
      <c r="M21" s="87"/>
      <c r="Q21" s="111"/>
      <c r="R21" s="109"/>
      <c r="S21" s="109"/>
      <c r="T21" s="111"/>
      <c r="U21" s="111"/>
      <c r="V21" s="109"/>
      <c r="W21" s="111"/>
      <c r="X21" s="109"/>
    </row>
    <row r="22" spans="1:24" x14ac:dyDescent="0.2">
      <c r="A22" s="18" t="s">
        <v>86</v>
      </c>
      <c r="B22" s="18">
        <v>24</v>
      </c>
      <c r="C22" s="18">
        <v>73</v>
      </c>
      <c r="E22" s="18" t="s">
        <v>87</v>
      </c>
      <c r="F22" s="35">
        <v>73.794165373855861</v>
      </c>
      <c r="G22" s="35">
        <v>77.575521981924069</v>
      </c>
      <c r="H22" s="18">
        <v>78.2</v>
      </c>
      <c r="K22" s="87"/>
      <c r="L22" s="87"/>
      <c r="M22" s="87"/>
      <c r="Q22" s="111"/>
      <c r="R22" s="109"/>
      <c r="S22" s="109"/>
      <c r="T22" s="111"/>
      <c r="U22" s="111"/>
      <c r="V22" s="109"/>
      <c r="W22" s="111"/>
      <c r="X22" s="109"/>
    </row>
    <row r="23" spans="1:24" x14ac:dyDescent="0.2">
      <c r="A23" s="18" t="s">
        <v>88</v>
      </c>
      <c r="B23" s="18">
        <v>25</v>
      </c>
      <c r="C23" s="18">
        <v>72.8</v>
      </c>
      <c r="E23" s="18" t="s">
        <v>59</v>
      </c>
      <c r="F23" s="35">
        <v>73.865336961591481</v>
      </c>
      <c r="G23" s="35">
        <v>73.266860026587892</v>
      </c>
      <c r="H23" s="18">
        <v>73</v>
      </c>
      <c r="K23" s="87"/>
      <c r="L23" s="87"/>
      <c r="M23" s="87"/>
      <c r="Q23" s="111"/>
      <c r="R23" s="109"/>
      <c r="S23" s="109"/>
      <c r="T23" s="111"/>
      <c r="U23" s="111"/>
      <c r="V23" s="109"/>
      <c r="W23" s="111"/>
      <c r="X23" s="109"/>
    </row>
    <row r="24" spans="1:24" x14ac:dyDescent="0.2">
      <c r="A24" s="18" t="s">
        <v>89</v>
      </c>
      <c r="B24" s="18">
        <v>26</v>
      </c>
      <c r="C24" s="18">
        <v>83.3</v>
      </c>
      <c r="E24" s="18" t="s">
        <v>83</v>
      </c>
      <c r="F24" s="35">
        <v>73.900018569696442</v>
      </c>
      <c r="G24" s="35">
        <v>75.464197401772552</v>
      </c>
      <c r="H24" s="18">
        <v>77.599999999999994</v>
      </c>
      <c r="K24" s="87"/>
      <c r="L24" s="87"/>
      <c r="M24" s="87"/>
      <c r="Q24" s="111"/>
      <c r="R24" s="109"/>
      <c r="S24" s="109"/>
      <c r="T24" s="111"/>
      <c r="U24" s="111"/>
      <c r="V24" s="109"/>
      <c r="W24" s="111"/>
      <c r="X24" s="109"/>
    </row>
    <row r="25" spans="1:24" x14ac:dyDescent="0.2">
      <c r="A25" s="18" t="s">
        <v>90</v>
      </c>
      <c r="B25" s="18">
        <v>27</v>
      </c>
      <c r="C25" s="18">
        <v>78.2</v>
      </c>
      <c r="E25" s="18" t="s">
        <v>91</v>
      </c>
      <c r="F25" s="35">
        <v>74.288602042800363</v>
      </c>
      <c r="G25" s="35">
        <v>78.569733265706887</v>
      </c>
      <c r="H25" s="18">
        <v>80.5</v>
      </c>
      <c r="K25" s="87"/>
      <c r="L25" s="87"/>
      <c r="M25" s="87"/>
      <c r="Q25" s="111"/>
      <c r="R25" s="109"/>
      <c r="S25" s="109"/>
      <c r="T25" s="111"/>
      <c r="U25" s="111"/>
      <c r="V25" s="109"/>
      <c r="W25" s="111"/>
      <c r="X25" s="109"/>
    </row>
    <row r="26" spans="1:24" x14ac:dyDescent="0.2">
      <c r="A26" s="18" t="s">
        <v>92</v>
      </c>
      <c r="B26" s="18">
        <v>28</v>
      </c>
      <c r="C26" s="18">
        <v>84.1</v>
      </c>
      <c r="E26" s="18" t="s">
        <v>70</v>
      </c>
      <c r="F26" s="35">
        <v>74.301287375415285</v>
      </c>
      <c r="G26" s="35">
        <v>75.124770375967429</v>
      </c>
      <c r="H26" s="18">
        <v>75.5</v>
      </c>
      <c r="K26" s="87"/>
      <c r="L26" s="87"/>
      <c r="M26" s="87"/>
      <c r="Q26" s="111"/>
      <c r="R26" s="109"/>
      <c r="S26" s="113"/>
      <c r="T26" s="114"/>
      <c r="U26" s="114"/>
      <c r="V26" s="113"/>
      <c r="W26" s="114"/>
      <c r="X26" s="109"/>
    </row>
    <row r="27" spans="1:24" x14ac:dyDescent="0.2">
      <c r="A27" s="18" t="s">
        <v>94</v>
      </c>
      <c r="B27" s="18">
        <v>29</v>
      </c>
      <c r="C27" s="18">
        <v>81.7</v>
      </c>
      <c r="E27" s="18" t="s">
        <v>95</v>
      </c>
      <c r="F27" s="35">
        <v>74.511542155968598</v>
      </c>
      <c r="G27" s="35">
        <v>79.489680024261304</v>
      </c>
      <c r="H27" s="18">
        <v>80.5</v>
      </c>
      <c r="K27" s="87"/>
      <c r="L27" s="87"/>
      <c r="M27" s="87"/>
      <c r="Q27" s="111"/>
      <c r="R27" s="109"/>
      <c r="S27" s="109"/>
      <c r="T27" s="111"/>
      <c r="U27" s="111"/>
      <c r="V27" s="113"/>
      <c r="W27" s="111"/>
      <c r="X27" s="109"/>
    </row>
    <row r="28" spans="1:24" x14ac:dyDescent="0.2">
      <c r="A28" s="18" t="s">
        <v>97</v>
      </c>
      <c r="B28" s="18">
        <v>30</v>
      </c>
      <c r="C28" s="18">
        <v>75.599999999999994</v>
      </c>
      <c r="E28" s="18" t="s">
        <v>98</v>
      </c>
      <c r="F28" s="35">
        <v>74.619157051813588</v>
      </c>
      <c r="G28" s="35">
        <v>75.764545027049024</v>
      </c>
      <c r="H28" s="18">
        <v>79.8</v>
      </c>
      <c r="K28" s="87"/>
      <c r="L28" s="87"/>
      <c r="M28" s="87"/>
      <c r="Q28" s="111"/>
      <c r="R28" s="109"/>
      <c r="S28" s="109"/>
      <c r="T28" s="111"/>
      <c r="U28" s="111"/>
      <c r="V28" s="109"/>
      <c r="W28" s="111"/>
      <c r="X28" s="109"/>
    </row>
    <row r="29" spans="1:24" x14ac:dyDescent="0.2">
      <c r="A29" s="18" t="s">
        <v>99</v>
      </c>
      <c r="B29" s="18">
        <v>31</v>
      </c>
      <c r="C29" s="18">
        <v>81.400000000000006</v>
      </c>
      <c r="E29" s="18" t="s">
        <v>100</v>
      </c>
      <c r="F29" s="35">
        <v>74.819764054762601</v>
      </c>
      <c r="G29" s="35">
        <v>80.261131365007401</v>
      </c>
      <c r="H29" s="18">
        <v>82.9</v>
      </c>
      <c r="K29" s="87"/>
      <c r="L29" s="87"/>
      <c r="M29" s="87"/>
      <c r="Q29" s="111"/>
      <c r="R29" s="109"/>
      <c r="S29" s="109"/>
      <c r="T29" s="111"/>
      <c r="U29" s="111"/>
      <c r="V29" s="109"/>
      <c r="W29" s="111"/>
      <c r="X29" s="109"/>
    </row>
    <row r="30" spans="1:24" x14ac:dyDescent="0.2">
      <c r="A30" s="18" t="s">
        <v>102</v>
      </c>
      <c r="B30" s="18">
        <v>32</v>
      </c>
      <c r="C30" s="18">
        <v>78.3</v>
      </c>
      <c r="E30" s="18" t="s">
        <v>85</v>
      </c>
      <c r="F30" s="35">
        <v>74.835359532132969</v>
      </c>
      <c r="G30" s="35">
        <v>77.017223461037844</v>
      </c>
      <c r="H30" s="18">
        <v>77.8</v>
      </c>
      <c r="K30" s="87"/>
      <c r="L30" s="87"/>
      <c r="M30" s="87"/>
      <c r="Q30" s="111"/>
      <c r="R30" s="109"/>
      <c r="S30" s="109"/>
      <c r="T30" s="111"/>
      <c r="U30" s="111"/>
      <c r="V30" s="113"/>
      <c r="W30" s="111"/>
      <c r="X30" s="109"/>
    </row>
    <row r="31" spans="1:24" x14ac:dyDescent="0.2">
      <c r="A31" s="18" t="s">
        <v>104</v>
      </c>
      <c r="B31" s="18">
        <v>33</v>
      </c>
      <c r="C31" s="18">
        <v>81.599999999999994</v>
      </c>
      <c r="E31" s="18" t="s">
        <v>105</v>
      </c>
      <c r="F31" s="35">
        <v>75.308168610127055</v>
      </c>
      <c r="G31" s="35">
        <v>78.104723118941678</v>
      </c>
      <c r="H31" s="18">
        <v>81.7</v>
      </c>
      <c r="K31" s="87"/>
      <c r="L31" s="87"/>
      <c r="M31" s="87"/>
      <c r="Q31" s="111"/>
      <c r="R31" s="109"/>
      <c r="S31" s="109"/>
      <c r="T31" s="111"/>
      <c r="U31" s="111"/>
      <c r="V31" s="109"/>
      <c r="W31" s="111"/>
      <c r="X31" s="109"/>
    </row>
    <row r="32" spans="1:24" x14ac:dyDescent="0.2">
      <c r="A32" s="18" t="s">
        <v>106</v>
      </c>
      <c r="B32" s="18">
        <v>34</v>
      </c>
      <c r="C32" s="18">
        <v>72.3</v>
      </c>
      <c r="E32" s="18" t="s">
        <v>107</v>
      </c>
      <c r="F32" s="35">
        <v>75.454241008680256</v>
      </c>
      <c r="G32" s="35">
        <v>79.394548124515552</v>
      </c>
      <c r="H32" s="18">
        <v>82.9</v>
      </c>
      <c r="K32" s="87"/>
      <c r="L32" s="87"/>
      <c r="M32" s="87"/>
      <c r="Q32" s="111"/>
      <c r="R32" s="109"/>
      <c r="S32" s="109"/>
      <c r="T32" s="111"/>
      <c r="U32" s="111"/>
      <c r="V32" s="113"/>
      <c r="W32" s="111"/>
      <c r="X32" s="109"/>
    </row>
    <row r="33" spans="1:24" x14ac:dyDescent="0.2">
      <c r="A33" s="18" t="s">
        <v>109</v>
      </c>
      <c r="B33" s="18">
        <v>35</v>
      </c>
      <c r="C33" s="18">
        <v>79.8</v>
      </c>
      <c r="E33" s="18" t="s">
        <v>110</v>
      </c>
      <c r="F33" s="35">
        <v>75.623678276754987</v>
      </c>
      <c r="G33" s="35">
        <v>79.41686323895</v>
      </c>
      <c r="H33" s="18">
        <v>84.1</v>
      </c>
      <c r="K33" s="87"/>
      <c r="L33" s="87"/>
      <c r="M33" s="87"/>
      <c r="Q33" s="111"/>
      <c r="R33" s="109"/>
      <c r="S33" s="109"/>
      <c r="T33" s="111"/>
      <c r="U33" s="111"/>
      <c r="V33" s="113"/>
      <c r="W33" s="111"/>
      <c r="X33" s="109"/>
    </row>
    <row r="34" spans="1:24" x14ac:dyDescent="0.2">
      <c r="A34" s="18" t="s">
        <v>112</v>
      </c>
      <c r="B34" s="18">
        <v>36</v>
      </c>
      <c r="C34" s="18">
        <v>54.4</v>
      </c>
      <c r="E34" s="18" t="s">
        <v>113</v>
      </c>
      <c r="F34" s="35">
        <v>76.148551449195892</v>
      </c>
      <c r="G34" s="35">
        <v>80.014017455396669</v>
      </c>
      <c r="H34" s="18">
        <v>81.400000000000006</v>
      </c>
      <c r="K34" s="87"/>
      <c r="L34" s="87"/>
      <c r="M34" s="87"/>
      <c r="Q34" s="111"/>
      <c r="R34" s="109"/>
      <c r="S34" s="109"/>
      <c r="T34" s="111"/>
      <c r="U34" s="111"/>
      <c r="V34" s="109"/>
      <c r="W34" s="111"/>
      <c r="X34" s="109"/>
    </row>
    <row r="35" spans="1:24" x14ac:dyDescent="0.2">
      <c r="A35" s="18" t="s">
        <v>114</v>
      </c>
      <c r="B35" s="18">
        <v>37</v>
      </c>
      <c r="C35" s="18">
        <v>81.900000000000006</v>
      </c>
      <c r="E35" s="18" t="s">
        <v>115</v>
      </c>
      <c r="F35" s="35">
        <v>76.328773317681225</v>
      </c>
      <c r="G35" s="35">
        <v>80.205788409374463</v>
      </c>
      <c r="H35" s="18">
        <v>82.2</v>
      </c>
      <c r="K35" s="87"/>
      <c r="L35" s="87"/>
      <c r="M35" s="87"/>
      <c r="Q35" s="111"/>
      <c r="R35" s="109"/>
      <c r="S35" s="109"/>
      <c r="T35" s="111"/>
      <c r="U35" s="111"/>
      <c r="V35" s="109"/>
      <c r="W35" s="111"/>
      <c r="X35" s="109"/>
    </row>
    <row r="36" spans="1:24" x14ac:dyDescent="0.2">
      <c r="A36" s="18" t="s">
        <v>116</v>
      </c>
      <c r="B36" s="18">
        <v>38</v>
      </c>
      <c r="C36" s="18">
        <v>80</v>
      </c>
      <c r="E36" s="18" t="s">
        <v>101</v>
      </c>
      <c r="F36" s="35">
        <v>76.489191821758581</v>
      </c>
      <c r="G36" s="35">
        <v>77.699138719408154</v>
      </c>
      <c r="H36" s="18">
        <v>79.8</v>
      </c>
      <c r="K36" s="87"/>
      <c r="L36" s="87"/>
      <c r="M36" s="87"/>
      <c r="Q36" s="111"/>
      <c r="R36" s="109"/>
      <c r="S36" s="109"/>
      <c r="T36" s="111"/>
      <c r="U36" s="111"/>
      <c r="V36" s="113"/>
      <c r="W36" s="111"/>
      <c r="X36" s="109"/>
    </row>
    <row r="37" spans="1:24" x14ac:dyDescent="0.2">
      <c r="A37" s="18" t="s">
        <v>118</v>
      </c>
      <c r="B37" s="18">
        <v>39</v>
      </c>
      <c r="C37" s="18">
        <v>83.8</v>
      </c>
      <c r="E37" s="18" t="s">
        <v>93</v>
      </c>
      <c r="F37" s="35">
        <v>76.568193399869244</v>
      </c>
      <c r="G37" s="35">
        <v>77.460542584630616</v>
      </c>
      <c r="H37" s="18">
        <v>79.3</v>
      </c>
      <c r="K37" s="87"/>
      <c r="L37" s="87"/>
      <c r="M37" s="87"/>
      <c r="Q37" s="111"/>
      <c r="R37" s="109"/>
      <c r="S37" s="109"/>
      <c r="T37" s="111"/>
      <c r="U37" s="111"/>
      <c r="V37" s="109"/>
      <c r="W37" s="111"/>
      <c r="X37" s="109"/>
    </row>
    <row r="38" spans="1:24" x14ac:dyDescent="0.2">
      <c r="A38" s="18" t="s">
        <v>119</v>
      </c>
      <c r="B38" s="18">
        <v>40</v>
      </c>
      <c r="C38" s="18">
        <v>81</v>
      </c>
      <c r="E38" s="18" t="s">
        <v>120</v>
      </c>
      <c r="F38" s="35">
        <v>76.594290347376642</v>
      </c>
      <c r="G38" s="35">
        <v>79.386300336158499</v>
      </c>
      <c r="H38" s="18">
        <v>81.900000000000006</v>
      </c>
      <c r="K38" s="87"/>
      <c r="L38" s="87"/>
      <c r="M38" s="87"/>
      <c r="Q38" s="111"/>
      <c r="R38" s="109"/>
      <c r="S38" s="109"/>
      <c r="T38" s="111"/>
      <c r="U38" s="111"/>
      <c r="V38" s="113"/>
      <c r="W38" s="111"/>
      <c r="X38" s="109"/>
    </row>
    <row r="39" spans="1:24" x14ac:dyDescent="0.2">
      <c r="A39" s="18" t="s">
        <v>122</v>
      </c>
      <c r="B39" s="18">
        <v>41</v>
      </c>
      <c r="C39" s="18">
        <v>72.2</v>
      </c>
      <c r="E39" s="18" t="s">
        <v>103</v>
      </c>
      <c r="F39" s="35">
        <v>77.108603194918174</v>
      </c>
      <c r="G39" s="35">
        <v>78.804552942851757</v>
      </c>
      <c r="H39" s="30">
        <v>79.900000000000006</v>
      </c>
      <c r="K39" s="87"/>
      <c r="L39" s="87"/>
      <c r="M39" s="87"/>
      <c r="Q39" s="111"/>
      <c r="R39" s="109"/>
      <c r="S39" s="109"/>
      <c r="T39" s="111"/>
      <c r="U39" s="111"/>
      <c r="V39" s="109"/>
      <c r="W39" s="111"/>
      <c r="X39" s="109"/>
    </row>
    <row r="40" spans="1:24" x14ac:dyDescent="0.2">
      <c r="A40" s="18" t="s">
        <v>123</v>
      </c>
      <c r="B40" s="18">
        <v>42</v>
      </c>
      <c r="C40" s="18">
        <v>77</v>
      </c>
      <c r="E40" s="18" t="s">
        <v>111</v>
      </c>
      <c r="F40" s="35">
        <v>77.242417531111016</v>
      </c>
      <c r="G40" s="35">
        <v>79.184335379419409</v>
      </c>
      <c r="H40" s="30">
        <v>80.400000000000006</v>
      </c>
      <c r="K40" s="87"/>
      <c r="L40" s="87"/>
      <c r="M40" s="87"/>
      <c r="Q40" s="111"/>
      <c r="R40" s="109"/>
      <c r="S40" s="109"/>
      <c r="T40" s="111"/>
      <c r="U40" s="111"/>
      <c r="V40" s="113"/>
      <c r="W40" s="111"/>
      <c r="X40" s="109"/>
    </row>
    <row r="41" spans="1:24" x14ac:dyDescent="0.2">
      <c r="A41" s="18" t="s">
        <v>125</v>
      </c>
      <c r="B41" s="18">
        <v>44</v>
      </c>
      <c r="C41" s="18">
        <v>80.3</v>
      </c>
      <c r="E41" s="18" t="s">
        <v>76</v>
      </c>
      <c r="F41" s="35">
        <v>77.336474119865031</v>
      </c>
      <c r="G41" s="35">
        <v>79.925196168264662</v>
      </c>
      <c r="H41" s="30">
        <v>82</v>
      </c>
      <c r="K41" s="87"/>
      <c r="L41" s="87"/>
      <c r="M41" s="87"/>
      <c r="Q41" s="111"/>
      <c r="R41" s="109"/>
      <c r="S41" s="109"/>
      <c r="T41" s="111"/>
      <c r="U41" s="111"/>
      <c r="V41" s="109"/>
      <c r="W41" s="111"/>
      <c r="X41" s="109"/>
    </row>
    <row r="42" spans="1:24" x14ac:dyDescent="0.2">
      <c r="A42" s="18" t="s">
        <v>126</v>
      </c>
      <c r="B42" s="18">
        <v>45</v>
      </c>
      <c r="C42" s="18">
        <v>82.9</v>
      </c>
      <c r="E42" s="18" t="s">
        <v>124</v>
      </c>
      <c r="F42" s="35">
        <v>77.417794063984559</v>
      </c>
      <c r="G42" s="35">
        <v>80.481467282496908</v>
      </c>
      <c r="H42" s="30">
        <v>81.7</v>
      </c>
      <c r="K42" s="87"/>
      <c r="L42" s="87"/>
      <c r="M42" s="87"/>
      <c r="Q42" s="111"/>
      <c r="R42" s="109"/>
      <c r="S42" s="109"/>
      <c r="T42" s="111"/>
      <c r="U42" s="111"/>
      <c r="V42" s="113"/>
      <c r="W42" s="111"/>
      <c r="X42" s="109"/>
    </row>
    <row r="43" spans="1:24" x14ac:dyDescent="0.2">
      <c r="A43" s="18" t="s">
        <v>127</v>
      </c>
      <c r="B43" s="18">
        <v>46</v>
      </c>
      <c r="C43" s="18">
        <v>78.2</v>
      </c>
      <c r="E43" s="18" t="s">
        <v>96</v>
      </c>
      <c r="F43" s="35">
        <v>77.733497784805209</v>
      </c>
      <c r="G43" s="35">
        <v>80.002535313071547</v>
      </c>
      <c r="H43" s="30">
        <v>79.7</v>
      </c>
      <c r="K43" s="87"/>
      <c r="L43" s="87"/>
      <c r="M43" s="87"/>
      <c r="Q43" s="111"/>
      <c r="R43" s="109"/>
      <c r="S43" s="109"/>
      <c r="T43" s="111"/>
      <c r="U43" s="111"/>
      <c r="V43" s="113"/>
      <c r="W43" s="111"/>
      <c r="X43" s="109"/>
    </row>
    <row r="44" spans="1:24" x14ac:dyDescent="0.2">
      <c r="A44" s="18" t="s">
        <v>129</v>
      </c>
      <c r="B44" s="18">
        <v>47</v>
      </c>
      <c r="C44" s="18">
        <v>83.6</v>
      </c>
      <c r="E44" s="18" t="s">
        <v>108</v>
      </c>
      <c r="F44" s="35">
        <v>78.084491823036799</v>
      </c>
      <c r="G44" s="35">
        <v>80.121815829946726</v>
      </c>
      <c r="H44" s="30">
        <v>80.3</v>
      </c>
      <c r="K44" s="87"/>
      <c r="L44" s="87"/>
      <c r="M44" s="87"/>
      <c r="Q44" s="111"/>
      <c r="R44" s="109"/>
      <c r="S44" s="109"/>
      <c r="T44" s="111"/>
      <c r="U44" s="111"/>
      <c r="V44" s="109"/>
      <c r="W44" s="111"/>
      <c r="X44" s="109"/>
    </row>
    <row r="45" spans="1:24" x14ac:dyDescent="0.2">
      <c r="A45" s="18" t="s">
        <v>130</v>
      </c>
      <c r="B45" s="18">
        <v>48</v>
      </c>
      <c r="C45" s="18">
        <v>79.8</v>
      </c>
      <c r="E45" s="18" t="s">
        <v>121</v>
      </c>
      <c r="F45" s="35">
        <v>78.243135676831002</v>
      </c>
      <c r="G45" s="35">
        <v>81.752523235692536</v>
      </c>
      <c r="H45" s="30">
        <v>81.599999999999994</v>
      </c>
      <c r="K45" s="87"/>
      <c r="L45" s="87"/>
      <c r="M45" s="87"/>
      <c r="Q45" s="111"/>
      <c r="R45" s="109"/>
      <c r="S45" s="109"/>
      <c r="T45" s="111"/>
      <c r="U45" s="111"/>
      <c r="V45" s="109"/>
      <c r="W45" s="111"/>
      <c r="X45" s="109"/>
    </row>
    <row r="46" spans="1:24" x14ac:dyDescent="0.2">
      <c r="A46" s="18" t="s">
        <v>131</v>
      </c>
      <c r="B46" s="18">
        <v>49</v>
      </c>
      <c r="C46" s="18">
        <v>77.599999999999994</v>
      </c>
      <c r="E46" s="18" t="s">
        <v>117</v>
      </c>
      <c r="F46" s="35">
        <v>78.502813718313831</v>
      </c>
      <c r="G46" s="35">
        <v>79.992037885636506</v>
      </c>
      <c r="H46" s="30">
        <v>81</v>
      </c>
      <c r="K46" s="87"/>
      <c r="L46" s="87"/>
      <c r="M46" s="87"/>
      <c r="Q46" s="111"/>
      <c r="R46" s="109"/>
      <c r="S46" s="109"/>
      <c r="T46" s="111"/>
      <c r="U46" s="111"/>
      <c r="V46" s="109"/>
      <c r="W46" s="111"/>
      <c r="X46" s="109"/>
    </row>
    <row r="47" spans="1:24" x14ac:dyDescent="0.2">
      <c r="A47" s="18" t="s">
        <v>132</v>
      </c>
      <c r="B47" s="18">
        <v>50</v>
      </c>
      <c r="C47" s="18">
        <v>74.900000000000006</v>
      </c>
      <c r="E47" s="18" t="s">
        <v>133</v>
      </c>
      <c r="F47" s="35">
        <v>78.730971358344021</v>
      </c>
      <c r="G47" s="35">
        <v>81.743573566187649</v>
      </c>
      <c r="H47" s="30">
        <v>83.6</v>
      </c>
      <c r="K47" s="87"/>
      <c r="L47" s="87"/>
      <c r="M47" s="87"/>
      <c r="Q47" s="111"/>
      <c r="R47" s="109"/>
      <c r="S47" s="109"/>
      <c r="T47" s="111"/>
      <c r="U47" s="111"/>
      <c r="V47" s="113"/>
      <c r="W47" s="111"/>
      <c r="X47" s="109"/>
    </row>
    <row r="48" spans="1:24" x14ac:dyDescent="0.2">
      <c r="A48" s="18" t="s">
        <v>135</v>
      </c>
      <c r="B48" s="18">
        <v>51</v>
      </c>
      <c r="C48" s="18">
        <v>77.099999999999994</v>
      </c>
      <c r="E48" s="18" t="s">
        <v>128</v>
      </c>
      <c r="F48" s="35">
        <v>78.764151591568975</v>
      </c>
      <c r="G48" s="35">
        <v>81.481427818656144</v>
      </c>
      <c r="H48" s="30">
        <v>82.1</v>
      </c>
      <c r="K48" s="87"/>
      <c r="L48" s="87"/>
      <c r="M48" s="87"/>
      <c r="Q48" s="111"/>
      <c r="R48" s="109"/>
      <c r="S48" s="109"/>
      <c r="T48" s="111"/>
      <c r="U48" s="111"/>
      <c r="V48" s="113"/>
      <c r="W48" s="111"/>
      <c r="X48" s="109"/>
    </row>
    <row r="49" spans="1:24" x14ac:dyDescent="0.2">
      <c r="A49" s="18" t="s">
        <v>136</v>
      </c>
      <c r="B49" s="18">
        <v>53</v>
      </c>
      <c r="C49" s="18">
        <v>73</v>
      </c>
      <c r="E49" s="18" t="s">
        <v>137</v>
      </c>
      <c r="F49" s="35">
        <v>78.859237579729609</v>
      </c>
      <c r="G49" s="35">
        <v>81.76936671737765</v>
      </c>
      <c r="H49" s="30">
        <v>83.8</v>
      </c>
      <c r="K49" s="87"/>
      <c r="L49" s="87"/>
      <c r="M49" s="87"/>
      <c r="Q49" s="111"/>
      <c r="R49" s="109"/>
      <c r="S49" s="109"/>
      <c r="T49" s="111"/>
      <c r="U49" s="111"/>
      <c r="V49" s="113"/>
      <c r="W49" s="111"/>
      <c r="X49" s="109"/>
    </row>
    <row r="50" spans="1:24" x14ac:dyDescent="0.2">
      <c r="A50" s="18" t="s">
        <v>138</v>
      </c>
      <c r="B50" s="18">
        <v>54</v>
      </c>
      <c r="C50" s="18">
        <v>82.9</v>
      </c>
      <c r="E50" s="18" t="s">
        <v>139</v>
      </c>
      <c r="F50" s="35">
        <v>79.189012599764453</v>
      </c>
      <c r="G50" s="35">
        <v>82.98990205195652</v>
      </c>
      <c r="H50" s="30">
        <v>84.5</v>
      </c>
      <c r="K50" s="87"/>
      <c r="L50" s="87"/>
      <c r="M50" s="87"/>
      <c r="Q50" s="111"/>
      <c r="R50" s="109"/>
      <c r="S50" s="109"/>
      <c r="T50" s="111"/>
      <c r="U50" s="111"/>
      <c r="V50" s="113"/>
      <c r="W50" s="111"/>
      <c r="X50" s="109"/>
    </row>
    <row r="51" spans="1:24" x14ac:dyDescent="0.2">
      <c r="A51" s="18" t="s">
        <v>141</v>
      </c>
      <c r="B51" s="18">
        <v>55</v>
      </c>
      <c r="C51" s="18">
        <v>80.5</v>
      </c>
      <c r="E51" s="18" t="s">
        <v>140</v>
      </c>
      <c r="F51" s="35">
        <v>80.298954927573789</v>
      </c>
      <c r="G51" s="35">
        <v>82.751904756700981</v>
      </c>
      <c r="H51" s="30">
        <v>83.8</v>
      </c>
      <c r="K51" s="87"/>
      <c r="L51" s="87"/>
      <c r="M51" s="87"/>
      <c r="Q51" s="111"/>
      <c r="R51" s="109"/>
      <c r="S51" s="109"/>
      <c r="T51" s="111"/>
      <c r="U51" s="111"/>
      <c r="V51" s="109"/>
      <c r="W51" s="111"/>
      <c r="X51" s="109"/>
    </row>
    <row r="52" spans="1:24" x14ac:dyDescent="0.2">
      <c r="A52" s="18" t="s">
        <v>142</v>
      </c>
      <c r="B52" s="18">
        <v>56</v>
      </c>
      <c r="C52" s="18">
        <v>75.900000000000006</v>
      </c>
      <c r="E52" s="18" t="s">
        <v>134</v>
      </c>
      <c r="F52" s="35">
        <v>81.512898163165175</v>
      </c>
      <c r="G52" s="35">
        <v>83.176774942669894</v>
      </c>
      <c r="H52" s="30">
        <v>83.3</v>
      </c>
      <c r="K52" s="87"/>
      <c r="L52" s="87"/>
      <c r="M52" s="87"/>
      <c r="Q52" s="111"/>
      <c r="R52" s="109"/>
      <c r="S52" s="109"/>
      <c r="T52" s="111"/>
      <c r="U52" s="111"/>
      <c r="V52" s="113"/>
      <c r="W52" s="111"/>
      <c r="X52" s="109"/>
    </row>
    <row r="53" spans="1:24" x14ac:dyDescent="0.2">
      <c r="A53" s="18" t="s">
        <v>143</v>
      </c>
      <c r="B53" s="18">
        <v>72</v>
      </c>
      <c r="C53" s="18">
        <v>79.2</v>
      </c>
      <c r="K53" s="87"/>
      <c r="L53" s="87"/>
      <c r="M53" s="87"/>
    </row>
    <row r="77" spans="11:21" x14ac:dyDescent="0.2">
      <c r="K77" s="33"/>
      <c r="L77" s="33"/>
      <c r="R77" s="26"/>
    </row>
    <row r="78" spans="11:21" x14ac:dyDescent="0.2">
      <c r="P78" s="39"/>
      <c r="Q78" s="39"/>
      <c r="R78" s="39"/>
      <c r="S78" s="35"/>
      <c r="T78" s="35"/>
      <c r="U78" s="30"/>
    </row>
    <row r="79" spans="11:21" x14ac:dyDescent="0.2">
      <c r="P79" s="39"/>
      <c r="Q79" s="39"/>
      <c r="R79" s="39"/>
      <c r="S79" s="35"/>
      <c r="T79" s="35"/>
      <c r="U79" s="30"/>
    </row>
    <row r="80" spans="11:21" x14ac:dyDescent="0.2">
      <c r="P80" s="39"/>
      <c r="Q80" s="39"/>
      <c r="R80" s="39"/>
      <c r="S80" s="35"/>
      <c r="T80" s="35"/>
      <c r="U80" s="30"/>
    </row>
    <row r="81" spans="16:21" x14ac:dyDescent="0.2">
      <c r="P81" s="39"/>
      <c r="Q81" s="39"/>
      <c r="R81" s="39"/>
      <c r="S81" s="35"/>
      <c r="T81" s="35"/>
      <c r="U81" s="30"/>
    </row>
    <row r="82" spans="16:21" x14ac:dyDescent="0.2">
      <c r="P82" s="39"/>
      <c r="Q82" s="39"/>
      <c r="R82" s="39"/>
      <c r="S82" s="35"/>
      <c r="T82" s="35"/>
      <c r="U82" s="30"/>
    </row>
    <row r="83" spans="16:21" x14ac:dyDescent="0.2">
      <c r="P83" s="39"/>
      <c r="Q83" s="39"/>
      <c r="R83" s="39"/>
      <c r="S83" s="35"/>
      <c r="T83" s="35"/>
      <c r="U83" s="30"/>
    </row>
    <row r="84" spans="16:21" x14ac:dyDescent="0.2">
      <c r="P84" s="39"/>
      <c r="Q84" s="39"/>
      <c r="R84" s="39"/>
      <c r="S84" s="35"/>
      <c r="T84" s="35"/>
      <c r="U84" s="30"/>
    </row>
    <row r="85" spans="16:21" x14ac:dyDescent="0.2">
      <c r="P85" s="39"/>
      <c r="Q85" s="39"/>
      <c r="R85" s="39"/>
      <c r="S85" s="35"/>
      <c r="T85" s="35"/>
      <c r="U85" s="30"/>
    </row>
    <row r="86" spans="16:21" x14ac:dyDescent="0.2">
      <c r="P86" s="39"/>
      <c r="Q86" s="39"/>
      <c r="R86" s="39"/>
      <c r="S86" s="35"/>
      <c r="T86" s="35"/>
      <c r="U86" s="30"/>
    </row>
    <row r="87" spans="16:21" x14ac:dyDescent="0.2">
      <c r="P87" s="39"/>
      <c r="Q87" s="39"/>
      <c r="R87" s="39"/>
      <c r="S87" s="35"/>
      <c r="T87" s="35"/>
      <c r="U87" s="30"/>
    </row>
    <row r="88" spans="16:21" x14ac:dyDescent="0.2">
      <c r="P88" s="39"/>
      <c r="Q88" s="39"/>
      <c r="R88" s="39"/>
      <c r="S88" s="35"/>
      <c r="T88" s="35"/>
      <c r="U88" s="30"/>
    </row>
    <row r="89" spans="16:21" x14ac:dyDescent="0.2">
      <c r="P89" s="39"/>
      <c r="Q89" s="39"/>
      <c r="R89" s="39"/>
      <c r="S89" s="35"/>
      <c r="T89" s="35"/>
      <c r="U89" s="30"/>
    </row>
    <row r="90" spans="16:21" x14ac:dyDescent="0.2">
      <c r="P90" s="39"/>
      <c r="Q90" s="39"/>
      <c r="R90" s="39"/>
      <c r="S90" s="35"/>
      <c r="T90" s="35"/>
      <c r="U90" s="30"/>
    </row>
    <row r="91" spans="16:21" x14ac:dyDescent="0.2">
      <c r="P91" s="39"/>
      <c r="Q91" s="39"/>
      <c r="R91" s="39"/>
      <c r="S91" s="35"/>
      <c r="T91" s="35"/>
      <c r="U91" s="30"/>
    </row>
    <row r="92" spans="16:21" x14ac:dyDescent="0.2">
      <c r="P92" s="39"/>
      <c r="Q92" s="39"/>
      <c r="R92" s="39"/>
      <c r="S92" s="35"/>
      <c r="T92" s="35"/>
    </row>
    <row r="93" spans="16:21" x14ac:dyDescent="0.2">
      <c r="P93" s="39"/>
      <c r="Q93" s="39"/>
      <c r="R93" s="39"/>
      <c r="S93" s="35"/>
      <c r="T93" s="35"/>
    </row>
    <row r="94" spans="16:21" x14ac:dyDescent="0.2">
      <c r="P94" s="39"/>
      <c r="Q94" s="39"/>
      <c r="R94" s="39"/>
      <c r="S94" s="35"/>
      <c r="T94" s="35"/>
    </row>
    <row r="95" spans="16:21" x14ac:dyDescent="0.2">
      <c r="P95" s="39"/>
      <c r="Q95" s="39"/>
      <c r="R95" s="39"/>
      <c r="S95" s="35"/>
      <c r="T95" s="35"/>
    </row>
    <row r="96" spans="16:21" x14ac:dyDescent="0.2">
      <c r="P96" s="39"/>
      <c r="Q96" s="39"/>
      <c r="R96" s="39"/>
      <c r="S96" s="35"/>
      <c r="T96" s="35"/>
    </row>
    <row r="97" spans="16:20" x14ac:dyDescent="0.2">
      <c r="P97" s="39"/>
      <c r="Q97" s="39"/>
      <c r="R97" s="39"/>
      <c r="S97" s="35"/>
      <c r="T97" s="35"/>
    </row>
    <row r="98" spans="16:20" x14ac:dyDescent="0.2">
      <c r="P98" s="39"/>
      <c r="Q98" s="39"/>
      <c r="R98" s="39"/>
      <c r="S98" s="35"/>
      <c r="T98" s="35"/>
    </row>
    <row r="99" spans="16:20" x14ac:dyDescent="0.2">
      <c r="P99" s="39"/>
      <c r="Q99" s="39"/>
      <c r="R99" s="39"/>
      <c r="S99" s="35"/>
      <c r="T99" s="35"/>
    </row>
    <row r="100" spans="16:20" x14ac:dyDescent="0.2">
      <c r="P100" s="39"/>
      <c r="Q100" s="39"/>
      <c r="R100" s="39"/>
      <c r="S100" s="35"/>
      <c r="T100" s="35"/>
    </row>
    <row r="101" spans="16:20" x14ac:dyDescent="0.2">
      <c r="P101" s="39"/>
      <c r="Q101" s="39"/>
      <c r="R101" s="39"/>
      <c r="S101" s="35"/>
      <c r="T101" s="35"/>
    </row>
    <row r="102" spans="16:20" x14ac:dyDescent="0.2">
      <c r="P102" s="39"/>
      <c r="Q102" s="39"/>
      <c r="R102" s="39"/>
      <c r="S102" s="35"/>
      <c r="T102" s="35"/>
    </row>
    <row r="103" spans="16:20" x14ac:dyDescent="0.2">
      <c r="P103" s="39"/>
      <c r="Q103" s="39"/>
      <c r="R103" s="39"/>
      <c r="S103" s="35"/>
      <c r="T103" s="35"/>
    </row>
    <row r="104" spans="16:20" x14ac:dyDescent="0.2">
      <c r="P104" s="39"/>
      <c r="Q104" s="39"/>
      <c r="R104" s="39"/>
      <c r="S104" s="35"/>
      <c r="T104" s="35"/>
    </row>
    <row r="105" spans="16:20" x14ac:dyDescent="0.2">
      <c r="P105" s="39"/>
      <c r="Q105" s="39"/>
      <c r="R105" s="39"/>
      <c r="S105" s="35"/>
      <c r="T105" s="35"/>
    </row>
    <row r="106" spans="16:20" x14ac:dyDescent="0.2">
      <c r="P106" s="39"/>
      <c r="Q106" s="39"/>
      <c r="R106" s="39"/>
      <c r="S106" s="35"/>
      <c r="T106" s="35"/>
    </row>
    <row r="107" spans="16:20" x14ac:dyDescent="0.2">
      <c r="P107" s="39"/>
      <c r="Q107" s="39"/>
      <c r="R107" s="39"/>
      <c r="S107" s="35"/>
      <c r="T107" s="35"/>
    </row>
    <row r="108" spans="16:20" x14ac:dyDescent="0.2">
      <c r="P108" s="39"/>
      <c r="Q108" s="39"/>
      <c r="R108" s="39"/>
      <c r="S108" s="35"/>
      <c r="T108" s="35"/>
    </row>
    <row r="109" spans="16:20" x14ac:dyDescent="0.2">
      <c r="P109" s="39"/>
      <c r="Q109" s="39"/>
      <c r="R109" s="39"/>
      <c r="S109" s="35"/>
      <c r="T109" s="35"/>
    </row>
    <row r="110" spans="16:20" x14ac:dyDescent="0.2">
      <c r="P110" s="39"/>
      <c r="Q110" s="39"/>
      <c r="R110" s="39"/>
      <c r="S110" s="35"/>
      <c r="T110" s="35"/>
    </row>
    <row r="111" spans="16:20" x14ac:dyDescent="0.2">
      <c r="P111" s="39"/>
      <c r="Q111" s="39"/>
      <c r="R111" s="39"/>
      <c r="S111" s="35"/>
      <c r="T111" s="35"/>
    </row>
    <row r="112" spans="16:20" x14ac:dyDescent="0.2">
      <c r="P112" s="39"/>
      <c r="Q112" s="39"/>
      <c r="R112" s="39"/>
      <c r="S112" s="35"/>
      <c r="T112" s="35"/>
    </row>
    <row r="113" spans="16:20" x14ac:dyDescent="0.2">
      <c r="P113" s="39"/>
      <c r="Q113" s="39"/>
      <c r="R113" s="39"/>
      <c r="S113" s="35"/>
      <c r="T113" s="35"/>
    </row>
    <row r="114" spans="16:20" x14ac:dyDescent="0.2">
      <c r="P114" s="39"/>
      <c r="Q114" s="39"/>
      <c r="R114" s="39"/>
      <c r="S114" s="35"/>
      <c r="T114" s="35"/>
    </row>
    <row r="115" spans="16:20" x14ac:dyDescent="0.2">
      <c r="P115" s="39"/>
      <c r="Q115" s="39"/>
      <c r="R115" s="39"/>
      <c r="S115" s="35"/>
      <c r="T115" s="35"/>
    </row>
    <row r="116" spans="16:20" x14ac:dyDescent="0.2">
      <c r="P116" s="39"/>
      <c r="Q116" s="39"/>
      <c r="R116" s="39"/>
      <c r="S116" s="35"/>
      <c r="T116" s="35"/>
    </row>
    <row r="117" spans="16:20" x14ac:dyDescent="0.2">
      <c r="P117" s="39"/>
      <c r="Q117" s="39"/>
      <c r="R117" s="39"/>
      <c r="S117" s="35"/>
      <c r="T117" s="35"/>
    </row>
    <row r="118" spans="16:20" x14ac:dyDescent="0.2">
      <c r="P118" s="39"/>
      <c r="Q118" s="39"/>
      <c r="R118" s="39"/>
      <c r="S118" s="35"/>
      <c r="T118" s="35"/>
    </row>
    <row r="119" spans="16:20" x14ac:dyDescent="0.2">
      <c r="P119" s="39"/>
      <c r="Q119" s="39"/>
      <c r="R119" s="39"/>
      <c r="S119" s="35"/>
      <c r="T119" s="35"/>
    </row>
    <row r="120" spans="16:20" x14ac:dyDescent="0.2">
      <c r="P120" s="39"/>
      <c r="Q120" s="39"/>
      <c r="R120" s="39"/>
      <c r="S120" s="35"/>
      <c r="T120" s="35"/>
    </row>
    <row r="121" spans="16:20" x14ac:dyDescent="0.2">
      <c r="P121" s="39"/>
      <c r="Q121" s="39"/>
      <c r="R121" s="39"/>
      <c r="S121" s="35"/>
      <c r="T121" s="35"/>
    </row>
    <row r="122" spans="16:20" x14ac:dyDescent="0.2">
      <c r="P122" s="39"/>
      <c r="Q122" s="39"/>
      <c r="R122" s="39"/>
      <c r="S122" s="35"/>
      <c r="T122" s="35"/>
    </row>
    <row r="123" spans="16:20" x14ac:dyDescent="0.2">
      <c r="P123" s="39"/>
      <c r="Q123" s="39"/>
      <c r="R123" s="39"/>
      <c r="S123" s="35"/>
      <c r="T123" s="35"/>
    </row>
    <row r="124" spans="16:20" x14ac:dyDescent="0.2">
      <c r="P124" s="39"/>
      <c r="Q124" s="39"/>
      <c r="R124" s="39"/>
      <c r="S124" s="35"/>
      <c r="T124" s="35"/>
    </row>
    <row r="125" spans="16:20" x14ac:dyDescent="0.2">
      <c r="P125" s="39"/>
      <c r="Q125" s="39"/>
      <c r="R125" s="39"/>
      <c r="S125" s="35"/>
      <c r="T125" s="35"/>
    </row>
    <row r="126" spans="16:20" x14ac:dyDescent="0.2">
      <c r="P126" s="39"/>
      <c r="Q126" s="39"/>
      <c r="R126" s="39"/>
      <c r="S126" s="35"/>
      <c r="T126" s="35"/>
    </row>
    <row r="127" spans="16:20" x14ac:dyDescent="0.2">
      <c r="P127" s="39"/>
      <c r="Q127" s="39"/>
      <c r="R127" s="39"/>
      <c r="S127" s="35"/>
      <c r="T127" s="35"/>
    </row>
  </sheetData>
  <mergeCells count="1">
    <mergeCell ref="J1:S1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7"/>
  <sheetViews>
    <sheetView workbookViewId="0">
      <selection activeCell="I2" sqref="I2:O2"/>
    </sheetView>
  </sheetViews>
  <sheetFormatPr defaultRowHeight="12.75" x14ac:dyDescent="0.2"/>
  <cols>
    <col min="1" max="16384" width="9.140625" style="18"/>
  </cols>
  <sheetData>
    <row r="2" spans="1:26" ht="15" x14ac:dyDescent="0.2">
      <c r="C2" s="18" t="s">
        <v>3</v>
      </c>
      <c r="D2" s="18" t="s">
        <v>4</v>
      </c>
      <c r="E2" s="26" t="s">
        <v>5</v>
      </c>
      <c r="F2" s="292" t="s">
        <v>36</v>
      </c>
      <c r="G2" s="292"/>
      <c r="H2" s="88"/>
      <c r="I2" s="285" t="s">
        <v>53</v>
      </c>
      <c r="J2" s="285"/>
      <c r="K2" s="285"/>
      <c r="L2" s="285"/>
      <c r="M2" s="285"/>
      <c r="N2" s="285"/>
      <c r="O2" s="285"/>
      <c r="Q2" s="34"/>
    </row>
    <row r="3" spans="1:26" x14ac:dyDescent="0.2">
      <c r="B3" s="34" t="s">
        <v>38</v>
      </c>
      <c r="C3" s="35">
        <v>54.263070162772536</v>
      </c>
      <c r="D3" s="35">
        <v>56.261876034776783</v>
      </c>
      <c r="E3" s="34">
        <v>54.4</v>
      </c>
      <c r="F3" s="291">
        <f>E3-D3</f>
        <v>-1.8618760347767846</v>
      </c>
      <c r="G3" s="291"/>
      <c r="H3" s="87"/>
      <c r="I3" s="87"/>
      <c r="J3" s="87"/>
      <c r="K3" s="87"/>
      <c r="L3" s="87"/>
      <c r="M3" s="87"/>
      <c r="N3" s="87"/>
      <c r="Q3" s="35"/>
    </row>
    <row r="4" spans="1:26" x14ac:dyDescent="0.2">
      <c r="A4" s="34"/>
      <c r="B4" s="18" t="s">
        <v>40</v>
      </c>
      <c r="C4" s="35">
        <v>60.501263727070182</v>
      </c>
      <c r="D4" s="35">
        <v>63.910759756656262</v>
      </c>
      <c r="E4" s="18">
        <v>66.599999999999994</v>
      </c>
      <c r="F4" s="288">
        <f t="shared" ref="F4:F52" si="0">E4-D4</f>
        <v>2.6892402433437326</v>
      </c>
      <c r="G4" s="288"/>
      <c r="H4" s="87"/>
      <c r="I4" s="87"/>
      <c r="J4" s="87"/>
      <c r="K4" s="87"/>
      <c r="L4" s="87"/>
      <c r="M4" s="87"/>
      <c r="N4" s="87"/>
      <c r="Q4" s="35"/>
    </row>
    <row r="5" spans="1:26" x14ac:dyDescent="0.2">
      <c r="B5" s="18" t="s">
        <v>42</v>
      </c>
      <c r="C5" s="35">
        <v>62.544879644829976</v>
      </c>
      <c r="D5" s="35">
        <v>66.471780507025187</v>
      </c>
      <c r="E5" s="18">
        <v>67</v>
      </c>
      <c r="F5" s="288">
        <f t="shared" si="0"/>
        <v>0.52821949297481297</v>
      </c>
      <c r="G5" s="288"/>
      <c r="H5" s="87"/>
      <c r="I5" s="115"/>
      <c r="J5" s="87"/>
      <c r="K5" s="87"/>
      <c r="L5" s="87"/>
      <c r="M5" s="87"/>
      <c r="N5" s="87"/>
      <c r="Q5" s="35"/>
    </row>
    <row r="6" spans="1:26" x14ac:dyDescent="0.2">
      <c r="A6" s="18">
        <v>1</v>
      </c>
      <c r="B6" s="34" t="s">
        <v>45</v>
      </c>
      <c r="C6" s="35">
        <v>73.324579629100398</v>
      </c>
      <c r="D6" s="35">
        <v>73.164549531715807</v>
      </c>
      <c r="E6" s="18">
        <v>72.2</v>
      </c>
      <c r="F6" s="291">
        <f t="shared" si="0"/>
        <v>-0.96454953171580371</v>
      </c>
      <c r="G6" s="291"/>
      <c r="H6" s="87"/>
      <c r="I6" s="87"/>
      <c r="J6" s="87"/>
      <c r="K6" s="87"/>
      <c r="L6" s="87"/>
      <c r="M6" s="87"/>
      <c r="N6" s="87"/>
      <c r="Q6" s="35"/>
    </row>
    <row r="7" spans="1:26" x14ac:dyDescent="0.2">
      <c r="A7" s="18">
        <v>2</v>
      </c>
      <c r="B7" s="18" t="s">
        <v>48</v>
      </c>
      <c r="C7" s="35">
        <v>71.630038051934022</v>
      </c>
      <c r="D7" s="35">
        <v>72.961482889037427</v>
      </c>
      <c r="E7" s="18">
        <v>72.3</v>
      </c>
      <c r="F7" s="291">
        <f t="shared" si="0"/>
        <v>-0.6614828890374298</v>
      </c>
      <c r="G7" s="291"/>
      <c r="H7" s="87"/>
      <c r="I7" s="87"/>
      <c r="J7" s="87"/>
      <c r="K7" s="87"/>
      <c r="L7" s="87"/>
      <c r="M7" s="87"/>
      <c r="N7" s="87"/>
      <c r="Q7" s="35"/>
    </row>
    <row r="8" spans="1:26" x14ac:dyDescent="0.2">
      <c r="A8" s="18">
        <v>3</v>
      </c>
      <c r="B8" s="18" t="s">
        <v>51</v>
      </c>
      <c r="C8" s="35">
        <v>72.092540124594152</v>
      </c>
      <c r="D8" s="35">
        <v>73.811740674743788</v>
      </c>
      <c r="E8" s="18">
        <v>72.8</v>
      </c>
      <c r="F8" s="291">
        <f t="shared" si="0"/>
        <v>-1.0117406747437911</v>
      </c>
      <c r="G8" s="291"/>
      <c r="H8" s="87"/>
      <c r="I8" s="87"/>
      <c r="J8" s="87"/>
      <c r="K8" s="87"/>
      <c r="L8" s="87"/>
      <c r="M8" s="87"/>
      <c r="N8" s="87"/>
      <c r="Q8" s="35"/>
    </row>
    <row r="9" spans="1:26" x14ac:dyDescent="0.2">
      <c r="A9" s="18">
        <v>4</v>
      </c>
      <c r="B9" s="18" t="s">
        <v>44</v>
      </c>
      <c r="C9" s="35">
        <v>69.8031631501308</v>
      </c>
      <c r="D9" s="35">
        <v>73.73303699930932</v>
      </c>
      <c r="E9" s="18">
        <v>73</v>
      </c>
      <c r="F9" s="291">
        <f t="shared" si="0"/>
        <v>-0.73303699930931998</v>
      </c>
      <c r="G9" s="291"/>
      <c r="H9" s="87"/>
      <c r="I9" s="87"/>
      <c r="J9" s="87"/>
      <c r="K9" s="87"/>
      <c r="L9" s="87"/>
      <c r="M9" s="87"/>
      <c r="N9" s="87"/>
      <c r="Q9" s="35"/>
    </row>
    <row r="10" spans="1:26" x14ac:dyDescent="0.2">
      <c r="A10" s="18">
        <v>5</v>
      </c>
      <c r="B10" s="34" t="s">
        <v>59</v>
      </c>
      <c r="C10" s="35">
        <v>73.865336961591481</v>
      </c>
      <c r="D10" s="35">
        <v>73.266860026587892</v>
      </c>
      <c r="E10" s="18">
        <v>73</v>
      </c>
      <c r="F10" s="289">
        <f t="shared" si="0"/>
        <v>-0.26686002658789221</v>
      </c>
      <c r="G10" s="289"/>
      <c r="H10" s="87"/>
      <c r="I10" s="87"/>
      <c r="J10" s="87"/>
      <c r="K10" s="87"/>
      <c r="L10" s="87"/>
      <c r="M10" s="87"/>
      <c r="N10" s="87"/>
      <c r="Q10" s="35"/>
    </row>
    <row r="11" spans="1:26" x14ac:dyDescent="0.2">
      <c r="A11" s="18">
        <v>6</v>
      </c>
      <c r="B11" s="18" t="s">
        <v>58</v>
      </c>
      <c r="C11" s="35">
        <v>71.607338462366172</v>
      </c>
      <c r="D11" s="35">
        <v>71.822586790158596</v>
      </c>
      <c r="E11" s="18">
        <v>73.2</v>
      </c>
      <c r="F11" s="288">
        <f t="shared" si="0"/>
        <v>1.3774132098414071</v>
      </c>
      <c r="G11" s="288"/>
      <c r="H11" s="87"/>
      <c r="I11" s="87"/>
      <c r="J11" s="87"/>
      <c r="K11" s="87"/>
      <c r="L11" s="87"/>
      <c r="M11" s="87"/>
      <c r="N11" s="87"/>
      <c r="Q11" s="35"/>
    </row>
    <row r="12" spans="1:26" x14ac:dyDescent="0.2">
      <c r="A12" s="18">
        <v>7</v>
      </c>
      <c r="B12" s="18" t="s">
        <v>47</v>
      </c>
      <c r="C12" s="35">
        <v>69.920157506123147</v>
      </c>
      <c r="D12" s="35">
        <v>73.225478185456296</v>
      </c>
      <c r="E12" s="18">
        <v>73.8</v>
      </c>
      <c r="F12" s="288">
        <f t="shared" si="0"/>
        <v>0.57452181454370077</v>
      </c>
      <c r="G12" s="288"/>
      <c r="H12" s="87"/>
      <c r="I12" s="87"/>
      <c r="J12" s="87"/>
      <c r="K12" s="87"/>
      <c r="L12" s="87"/>
      <c r="M12" s="87"/>
      <c r="N12" s="87"/>
      <c r="Q12" s="35"/>
    </row>
    <row r="13" spans="1:26" x14ac:dyDescent="0.2">
      <c r="A13" s="18">
        <v>8</v>
      </c>
      <c r="B13" s="18" t="s">
        <v>68</v>
      </c>
      <c r="C13" s="35">
        <v>72.194099687460479</v>
      </c>
      <c r="D13" s="35">
        <v>75.163145084482693</v>
      </c>
      <c r="E13" s="18">
        <v>74.900000000000006</v>
      </c>
      <c r="F13" s="289">
        <f t="shared" si="0"/>
        <v>-0.26314508448268725</v>
      </c>
      <c r="G13" s="289"/>
      <c r="H13" s="87"/>
      <c r="I13" s="87"/>
      <c r="J13" s="87"/>
      <c r="K13" s="87"/>
      <c r="L13" s="87"/>
      <c r="M13" s="87"/>
      <c r="N13" s="87"/>
      <c r="Q13" s="35"/>
    </row>
    <row r="14" spans="1:26" x14ac:dyDescent="0.2">
      <c r="A14" s="18">
        <v>9</v>
      </c>
      <c r="B14" s="18" t="s">
        <v>70</v>
      </c>
      <c r="C14" s="35">
        <v>74.301287375415285</v>
      </c>
      <c r="D14" s="35">
        <v>75.124770375967429</v>
      </c>
      <c r="E14" s="18">
        <v>75.5</v>
      </c>
      <c r="F14" s="288">
        <f t="shared" si="0"/>
        <v>0.37522962403257054</v>
      </c>
      <c r="G14" s="288"/>
      <c r="H14" s="87"/>
      <c r="I14" s="87"/>
      <c r="J14" s="87"/>
      <c r="K14" s="87"/>
      <c r="L14" s="87"/>
      <c r="M14" s="87"/>
      <c r="N14" s="87"/>
      <c r="Q14" s="35"/>
      <c r="Z14" s="25"/>
    </row>
    <row r="15" spans="1:26" x14ac:dyDescent="0.2">
      <c r="A15" s="18">
        <v>10</v>
      </c>
      <c r="B15" s="18" t="s">
        <v>64</v>
      </c>
      <c r="C15" s="35">
        <v>71.702311675219946</v>
      </c>
      <c r="D15" s="35">
        <v>73.875482934155144</v>
      </c>
      <c r="E15" s="18">
        <v>75.599999999999994</v>
      </c>
      <c r="F15" s="288">
        <f t="shared" si="0"/>
        <v>1.7245170658448501</v>
      </c>
      <c r="G15" s="288"/>
      <c r="H15" s="87"/>
      <c r="I15" s="87"/>
      <c r="J15" s="87"/>
      <c r="K15" s="87"/>
      <c r="L15" s="87"/>
      <c r="M15" s="87"/>
      <c r="N15" s="87"/>
      <c r="Q15" s="35"/>
    </row>
    <row r="16" spans="1:26" x14ac:dyDescent="0.2">
      <c r="A16" s="18">
        <v>11</v>
      </c>
      <c r="B16" s="18" t="s">
        <v>74</v>
      </c>
      <c r="C16" s="35">
        <v>73.751523702573252</v>
      </c>
      <c r="D16" s="35">
        <v>75.365394960155797</v>
      </c>
      <c r="E16" s="18">
        <v>75.900000000000006</v>
      </c>
      <c r="F16" s="288">
        <f t="shared" si="0"/>
        <v>0.53460503984420882</v>
      </c>
      <c r="G16" s="288"/>
      <c r="H16" s="87"/>
      <c r="I16" s="87"/>
      <c r="J16" s="87"/>
      <c r="K16" s="87"/>
      <c r="L16" s="87"/>
      <c r="M16" s="87"/>
      <c r="N16" s="87"/>
      <c r="Q16" s="35"/>
    </row>
    <row r="17" spans="1:17" x14ac:dyDescent="0.2">
      <c r="A17" s="36">
        <v>12</v>
      </c>
      <c r="B17" s="30" t="s">
        <v>76</v>
      </c>
      <c r="C17" s="35">
        <v>77.336474119865031</v>
      </c>
      <c r="D17" s="35">
        <v>79.925196168264662</v>
      </c>
      <c r="E17" s="18">
        <v>82</v>
      </c>
      <c r="F17" s="288">
        <f t="shared" si="0"/>
        <v>2.0748038317353377</v>
      </c>
      <c r="G17" s="288"/>
      <c r="H17" s="87"/>
      <c r="I17" s="87"/>
      <c r="J17" s="87"/>
      <c r="K17" s="87"/>
      <c r="L17" s="87"/>
      <c r="M17" s="87"/>
      <c r="N17" s="87"/>
      <c r="Q17" s="35"/>
    </row>
    <row r="18" spans="1:17" x14ac:dyDescent="0.2">
      <c r="A18" s="18">
        <v>13</v>
      </c>
      <c r="B18" s="18" t="s">
        <v>55</v>
      </c>
      <c r="C18" s="35">
        <v>71.396611003617707</v>
      </c>
      <c r="D18" s="35">
        <v>76.450652240308358</v>
      </c>
      <c r="E18" s="18">
        <v>77</v>
      </c>
      <c r="F18" s="288">
        <f t="shared" si="0"/>
        <v>0.54934775969164207</v>
      </c>
      <c r="G18" s="288"/>
      <c r="H18" s="87"/>
      <c r="I18" s="87"/>
      <c r="J18" s="87"/>
      <c r="K18" s="87"/>
      <c r="L18" s="87"/>
      <c r="M18" s="87"/>
      <c r="N18" s="87"/>
      <c r="Q18" s="35"/>
    </row>
    <row r="19" spans="1:17" x14ac:dyDescent="0.2">
      <c r="A19" s="18">
        <v>14</v>
      </c>
      <c r="B19" s="18" t="s">
        <v>73</v>
      </c>
      <c r="C19" s="35">
        <v>72.483060881679435</v>
      </c>
      <c r="D19" s="35">
        <v>77.141092876713898</v>
      </c>
      <c r="E19" s="18">
        <v>77.099999999999994</v>
      </c>
      <c r="F19" s="288">
        <f t="shared" si="0"/>
        <v>-4.1092876713904047E-2</v>
      </c>
      <c r="G19" s="288"/>
      <c r="H19" s="87"/>
      <c r="I19" s="87"/>
      <c r="J19" s="87"/>
      <c r="K19" s="87"/>
      <c r="L19" s="87"/>
      <c r="M19" s="87"/>
      <c r="N19" s="87"/>
      <c r="Q19" s="35"/>
    </row>
    <row r="20" spans="1:17" x14ac:dyDescent="0.2">
      <c r="A20" s="18">
        <v>15</v>
      </c>
      <c r="B20" s="18" t="s">
        <v>83</v>
      </c>
      <c r="C20" s="35">
        <v>73.900018569696442</v>
      </c>
      <c r="D20" s="35">
        <v>75.464197401772552</v>
      </c>
      <c r="E20" s="18">
        <v>77.599999999999994</v>
      </c>
      <c r="F20" s="288">
        <f t="shared" si="0"/>
        <v>2.1358025982274427</v>
      </c>
      <c r="G20" s="288"/>
      <c r="H20" s="87"/>
      <c r="I20" s="87"/>
      <c r="J20" s="87"/>
      <c r="K20" s="87"/>
      <c r="L20" s="87"/>
      <c r="M20" s="87"/>
      <c r="N20" s="87"/>
      <c r="Q20" s="35"/>
    </row>
    <row r="21" spans="1:17" x14ac:dyDescent="0.2">
      <c r="A21" s="18">
        <v>16</v>
      </c>
      <c r="B21" s="18" t="s">
        <v>85</v>
      </c>
      <c r="C21" s="35">
        <v>74.835359532132969</v>
      </c>
      <c r="D21" s="35">
        <v>77.017223461037844</v>
      </c>
      <c r="E21" s="18">
        <v>77.8</v>
      </c>
      <c r="F21" s="288">
        <f t="shared" si="0"/>
        <v>0.78277653896215327</v>
      </c>
      <c r="G21" s="288"/>
      <c r="H21" s="87"/>
      <c r="I21" s="87" t="s">
        <v>298</v>
      </c>
      <c r="J21" s="87"/>
      <c r="K21" s="87"/>
      <c r="L21" s="87"/>
      <c r="M21" s="87"/>
      <c r="N21" s="87"/>
      <c r="Q21" s="35"/>
    </row>
    <row r="22" spans="1:17" x14ac:dyDescent="0.2">
      <c r="A22" s="18">
        <v>17</v>
      </c>
      <c r="B22" s="18" t="s">
        <v>67</v>
      </c>
      <c r="C22" s="35">
        <v>72.033987202349735</v>
      </c>
      <c r="D22" s="35">
        <v>77.34564522015414</v>
      </c>
      <c r="E22" s="18">
        <v>78.2</v>
      </c>
      <c r="F22" s="288">
        <f t="shared" si="0"/>
        <v>0.85435477984586328</v>
      </c>
      <c r="G22" s="288"/>
      <c r="H22" s="87"/>
      <c r="I22" s="87"/>
      <c r="J22" s="87"/>
      <c r="K22" s="87"/>
      <c r="L22" s="87"/>
      <c r="M22" s="87"/>
      <c r="N22" s="87"/>
      <c r="Q22" s="35"/>
    </row>
    <row r="23" spans="1:17" x14ac:dyDescent="0.2">
      <c r="A23" s="18">
        <v>18</v>
      </c>
      <c r="B23" s="18" t="s">
        <v>87</v>
      </c>
      <c r="C23" s="35">
        <v>73.794165373855861</v>
      </c>
      <c r="D23" s="35">
        <v>77.575521981924069</v>
      </c>
      <c r="E23" s="18">
        <v>78.2</v>
      </c>
      <c r="F23" s="288">
        <f t="shared" si="0"/>
        <v>0.62447801807593351</v>
      </c>
      <c r="G23" s="288"/>
      <c r="H23" s="87"/>
      <c r="I23" s="87"/>
      <c r="J23" s="87"/>
      <c r="K23" s="87"/>
      <c r="L23" s="87"/>
      <c r="M23" s="87"/>
      <c r="N23" s="87"/>
      <c r="Q23" s="35"/>
    </row>
    <row r="24" spans="1:17" x14ac:dyDescent="0.2">
      <c r="A24" s="18">
        <v>19</v>
      </c>
      <c r="B24" s="18" t="s">
        <v>78</v>
      </c>
      <c r="C24" s="35">
        <v>73.364935024123028</v>
      </c>
      <c r="D24" s="35">
        <v>74.458568712729715</v>
      </c>
      <c r="E24" s="18">
        <v>78.3</v>
      </c>
      <c r="F24" s="288">
        <f t="shared" si="0"/>
        <v>3.8414312872702823</v>
      </c>
      <c r="G24" s="288"/>
      <c r="H24" s="87"/>
      <c r="I24" s="87"/>
      <c r="J24" s="87"/>
      <c r="K24" s="87"/>
      <c r="L24" s="87"/>
      <c r="M24" s="87"/>
      <c r="N24" s="87"/>
      <c r="Q24" s="35"/>
    </row>
    <row r="25" spans="1:17" x14ac:dyDescent="0.2">
      <c r="A25" s="18">
        <v>20</v>
      </c>
      <c r="B25" s="18" t="s">
        <v>80</v>
      </c>
      <c r="C25" s="35">
        <v>73.440695760568317</v>
      </c>
      <c r="D25" s="35">
        <v>78.584642558017862</v>
      </c>
      <c r="E25" s="18">
        <v>79.3</v>
      </c>
      <c r="F25" s="288">
        <f t="shared" si="0"/>
        <v>0.71535744198213536</v>
      </c>
      <c r="G25" s="288"/>
      <c r="H25" s="87"/>
      <c r="I25" s="87"/>
      <c r="J25" s="87"/>
      <c r="K25" s="87"/>
      <c r="L25" s="87"/>
      <c r="M25" s="87"/>
      <c r="N25" s="87"/>
      <c r="Q25" s="35"/>
    </row>
    <row r="26" spans="1:17" ht="13.5" thickBot="1" x14ac:dyDescent="0.25">
      <c r="A26" s="116">
        <v>21</v>
      </c>
      <c r="B26" s="37" t="s">
        <v>93</v>
      </c>
      <c r="C26" s="38">
        <v>76.568193399869244</v>
      </c>
      <c r="D26" s="38">
        <v>77.460542584630616</v>
      </c>
      <c r="E26" s="37">
        <v>79.3</v>
      </c>
      <c r="F26" s="290">
        <f t="shared" si="0"/>
        <v>1.839457415369381</v>
      </c>
      <c r="G26" s="290"/>
      <c r="H26" s="87"/>
      <c r="I26" s="87"/>
      <c r="J26" s="87"/>
      <c r="K26" s="87"/>
      <c r="L26" s="87"/>
      <c r="M26" s="87"/>
      <c r="N26" s="87"/>
      <c r="Q26" s="35"/>
    </row>
    <row r="27" spans="1:17" ht="13.5" thickTop="1" x14ac:dyDescent="0.2">
      <c r="A27" s="18">
        <v>1</v>
      </c>
      <c r="B27" s="18" t="s">
        <v>96</v>
      </c>
      <c r="C27" s="35">
        <v>77.733497784805209</v>
      </c>
      <c r="D27" s="35">
        <v>80.002535313071547</v>
      </c>
      <c r="E27" s="30">
        <v>79.7</v>
      </c>
      <c r="F27" s="289">
        <f t="shared" si="0"/>
        <v>-0.30253531307154446</v>
      </c>
      <c r="G27" s="289"/>
      <c r="H27" s="87"/>
      <c r="I27" s="87"/>
      <c r="J27" s="87"/>
      <c r="K27" s="87"/>
      <c r="L27" s="87"/>
      <c r="M27" s="87"/>
      <c r="N27" s="87"/>
      <c r="Q27" s="35"/>
    </row>
    <row r="28" spans="1:17" x14ac:dyDescent="0.2">
      <c r="A28" s="18">
        <v>2</v>
      </c>
      <c r="B28" s="18" t="s">
        <v>98</v>
      </c>
      <c r="C28" s="35">
        <v>74.619157051813588</v>
      </c>
      <c r="D28" s="35">
        <v>75.764545027049024</v>
      </c>
      <c r="E28" s="18">
        <v>79.8</v>
      </c>
      <c r="F28" s="288">
        <f t="shared" si="0"/>
        <v>4.0354549729509728</v>
      </c>
      <c r="G28" s="288"/>
      <c r="H28" s="87"/>
      <c r="I28" s="87"/>
      <c r="J28" s="87"/>
      <c r="K28" s="87"/>
      <c r="L28" s="87"/>
      <c r="M28" s="87"/>
      <c r="N28" s="87"/>
      <c r="Q28" s="35"/>
    </row>
    <row r="29" spans="1:17" x14ac:dyDescent="0.2">
      <c r="A29" s="18">
        <v>3</v>
      </c>
      <c r="B29" s="18" t="s">
        <v>101</v>
      </c>
      <c r="C29" s="35">
        <v>76.489191821758581</v>
      </c>
      <c r="D29" s="35">
        <v>77.699138719408154</v>
      </c>
      <c r="E29" s="18">
        <v>79.8</v>
      </c>
      <c r="F29" s="288">
        <f t="shared" si="0"/>
        <v>2.1008612805918432</v>
      </c>
      <c r="G29" s="288"/>
      <c r="H29" s="87"/>
      <c r="I29" s="87"/>
      <c r="J29" s="87"/>
      <c r="K29" s="87"/>
      <c r="L29" s="87"/>
      <c r="M29" s="87"/>
      <c r="N29" s="87"/>
      <c r="Q29" s="35"/>
    </row>
    <row r="30" spans="1:17" x14ac:dyDescent="0.2">
      <c r="A30" s="18">
        <v>4</v>
      </c>
      <c r="B30" s="18" t="s">
        <v>103</v>
      </c>
      <c r="C30" s="35">
        <v>77.108603194918174</v>
      </c>
      <c r="D30" s="35">
        <v>78.804552942851757</v>
      </c>
      <c r="E30" s="30">
        <v>79.900000000000006</v>
      </c>
      <c r="F30" s="288">
        <f t="shared" si="0"/>
        <v>1.0954470571482489</v>
      </c>
      <c r="G30" s="288"/>
      <c r="H30" s="87"/>
      <c r="I30" s="87"/>
      <c r="J30" s="87"/>
      <c r="K30" s="87"/>
      <c r="L30" s="87"/>
      <c r="M30" s="87"/>
      <c r="N30" s="87"/>
      <c r="Q30" s="35"/>
    </row>
    <row r="31" spans="1:17" x14ac:dyDescent="0.2">
      <c r="A31" s="18">
        <v>5</v>
      </c>
      <c r="B31" s="18" t="s">
        <v>50</v>
      </c>
      <c r="C31" s="35">
        <v>71.383896330412739</v>
      </c>
      <c r="D31" s="35">
        <v>77.712602627386289</v>
      </c>
      <c r="E31" s="18">
        <v>80</v>
      </c>
      <c r="F31" s="288">
        <f t="shared" si="0"/>
        <v>2.2873973726137109</v>
      </c>
      <c r="G31" s="288"/>
      <c r="H31" s="87"/>
      <c r="I31" s="87"/>
      <c r="J31" s="87"/>
      <c r="K31" s="87"/>
      <c r="L31" s="87"/>
      <c r="M31" s="87"/>
      <c r="N31" s="87"/>
      <c r="Q31" s="35"/>
    </row>
    <row r="32" spans="1:17" x14ac:dyDescent="0.2">
      <c r="A32" s="18">
        <v>6</v>
      </c>
      <c r="B32" s="18" t="s">
        <v>108</v>
      </c>
      <c r="C32" s="35">
        <v>78.084491823036799</v>
      </c>
      <c r="D32" s="35">
        <v>80.121815829946726</v>
      </c>
      <c r="E32" s="30">
        <v>80.3</v>
      </c>
      <c r="F32" s="288">
        <f t="shared" si="0"/>
        <v>0.17818417005327092</v>
      </c>
      <c r="G32" s="288"/>
      <c r="H32" s="87"/>
      <c r="I32" s="87"/>
      <c r="J32" s="87"/>
      <c r="K32" s="87"/>
      <c r="L32" s="87"/>
      <c r="M32" s="87"/>
      <c r="N32" s="87"/>
      <c r="Q32" s="35"/>
    </row>
    <row r="33" spans="1:17" x14ac:dyDescent="0.2">
      <c r="A33" s="18">
        <v>7</v>
      </c>
      <c r="B33" s="18" t="s">
        <v>111</v>
      </c>
      <c r="C33" s="35">
        <v>77.242417531111016</v>
      </c>
      <c r="D33" s="35">
        <v>79.184335379419409</v>
      </c>
      <c r="E33" s="30">
        <v>80.400000000000006</v>
      </c>
      <c r="F33" s="288">
        <f t="shared" si="0"/>
        <v>1.215664620580597</v>
      </c>
      <c r="G33" s="288"/>
      <c r="H33" s="87"/>
      <c r="I33" s="87"/>
      <c r="J33" s="87"/>
      <c r="K33" s="87"/>
      <c r="L33" s="87"/>
      <c r="M33" s="87"/>
      <c r="N33" s="87"/>
      <c r="Q33" s="35"/>
    </row>
    <row r="34" spans="1:17" x14ac:dyDescent="0.2">
      <c r="A34" s="18">
        <v>8</v>
      </c>
      <c r="B34" s="18" t="s">
        <v>91</v>
      </c>
      <c r="C34" s="35">
        <v>74.288602042800363</v>
      </c>
      <c r="D34" s="35">
        <v>78.569733265706887</v>
      </c>
      <c r="E34" s="18">
        <v>80.5</v>
      </c>
      <c r="F34" s="288">
        <f t="shared" si="0"/>
        <v>1.930266734293113</v>
      </c>
      <c r="G34" s="288"/>
      <c r="H34" s="87"/>
      <c r="I34" s="87"/>
      <c r="J34" s="87"/>
      <c r="K34" s="87"/>
      <c r="L34" s="87"/>
      <c r="M34" s="87"/>
      <c r="N34" s="87"/>
      <c r="Q34" s="35"/>
    </row>
    <row r="35" spans="1:17" x14ac:dyDescent="0.2">
      <c r="A35" s="18">
        <v>9</v>
      </c>
      <c r="B35" s="18" t="s">
        <v>95</v>
      </c>
      <c r="C35" s="35">
        <v>74.511542155968598</v>
      </c>
      <c r="D35" s="35">
        <v>79.489680024261304</v>
      </c>
      <c r="E35" s="18">
        <v>80.5</v>
      </c>
      <c r="F35" s="288">
        <f t="shared" si="0"/>
        <v>1.010319975738696</v>
      </c>
      <c r="G35" s="288"/>
      <c r="H35" s="87"/>
      <c r="I35" s="87"/>
      <c r="J35" s="87"/>
      <c r="K35" s="87"/>
      <c r="L35" s="87"/>
      <c r="M35" s="87"/>
      <c r="N35" s="87"/>
      <c r="Q35" s="35"/>
    </row>
    <row r="36" spans="1:17" x14ac:dyDescent="0.2">
      <c r="A36" s="18">
        <v>10</v>
      </c>
      <c r="B36" s="18" t="s">
        <v>117</v>
      </c>
      <c r="C36" s="35">
        <v>78.502813718313831</v>
      </c>
      <c r="D36" s="35">
        <v>79.992037885636506</v>
      </c>
      <c r="E36" s="30">
        <v>81</v>
      </c>
      <c r="F36" s="288">
        <f t="shared" si="0"/>
        <v>1.0079621143634938</v>
      </c>
      <c r="G36" s="288"/>
      <c r="H36" s="87"/>
      <c r="I36" s="87"/>
      <c r="J36" s="87"/>
      <c r="K36" s="87"/>
      <c r="L36" s="87"/>
      <c r="M36" s="87"/>
      <c r="N36" s="87"/>
      <c r="Q36" s="35"/>
    </row>
    <row r="37" spans="1:17" x14ac:dyDescent="0.2">
      <c r="A37" s="18">
        <v>11</v>
      </c>
      <c r="B37" s="18" t="s">
        <v>113</v>
      </c>
      <c r="C37" s="35">
        <v>76.148551449195892</v>
      </c>
      <c r="D37" s="35">
        <v>80.014017455396669</v>
      </c>
      <c r="E37" s="18">
        <v>81.400000000000006</v>
      </c>
      <c r="F37" s="288">
        <f t="shared" si="0"/>
        <v>1.3859825446033369</v>
      </c>
      <c r="G37" s="288"/>
      <c r="H37" s="87"/>
      <c r="I37" s="87"/>
      <c r="J37" s="87"/>
      <c r="K37" s="87"/>
      <c r="L37" s="87"/>
      <c r="M37" s="87"/>
      <c r="N37" s="87"/>
      <c r="Q37" s="35"/>
    </row>
    <row r="38" spans="1:17" x14ac:dyDescent="0.2">
      <c r="A38" s="18">
        <v>12</v>
      </c>
      <c r="B38" s="18" t="s">
        <v>121</v>
      </c>
      <c r="C38" s="35">
        <v>78.243135676831002</v>
      </c>
      <c r="D38" s="35">
        <v>81.752523235692536</v>
      </c>
      <c r="E38" s="30">
        <v>81.599999999999994</v>
      </c>
      <c r="F38" s="289">
        <f t="shared" si="0"/>
        <v>-0.15252323569254145</v>
      </c>
      <c r="G38" s="289"/>
      <c r="H38" s="87"/>
      <c r="I38" s="87"/>
      <c r="J38" s="87"/>
      <c r="K38" s="87"/>
      <c r="L38" s="87"/>
      <c r="M38" s="87"/>
      <c r="N38" s="87"/>
      <c r="Q38" s="35"/>
    </row>
    <row r="39" spans="1:17" x14ac:dyDescent="0.2">
      <c r="A39" s="18">
        <v>13</v>
      </c>
      <c r="B39" s="18" t="s">
        <v>105</v>
      </c>
      <c r="C39" s="35">
        <v>75.308168610127055</v>
      </c>
      <c r="D39" s="35">
        <v>78.104723118941678</v>
      </c>
      <c r="E39" s="18">
        <v>81.7</v>
      </c>
      <c r="F39" s="288">
        <f t="shared" si="0"/>
        <v>3.5952768810583251</v>
      </c>
      <c r="G39" s="288"/>
      <c r="H39" s="107"/>
      <c r="I39" s="87"/>
      <c r="J39" s="87"/>
      <c r="K39" s="87"/>
      <c r="L39" s="87"/>
      <c r="M39" s="87"/>
      <c r="N39" s="87"/>
      <c r="Q39" s="35"/>
    </row>
    <row r="40" spans="1:17" x14ac:dyDescent="0.2">
      <c r="A40" s="18">
        <v>14</v>
      </c>
      <c r="B40" s="18" t="s">
        <v>124</v>
      </c>
      <c r="C40" s="35">
        <v>77.417794063984559</v>
      </c>
      <c r="D40" s="35">
        <v>80.481467282496908</v>
      </c>
      <c r="E40" s="30">
        <v>81.7</v>
      </c>
      <c r="F40" s="288">
        <f t="shared" si="0"/>
        <v>1.2185327175030949</v>
      </c>
      <c r="G40" s="288"/>
      <c r="H40" s="107"/>
      <c r="I40" s="87"/>
      <c r="J40" s="87"/>
      <c r="K40" s="87"/>
      <c r="L40" s="87"/>
      <c r="M40" s="87"/>
      <c r="N40" s="87"/>
      <c r="Q40" s="35"/>
    </row>
    <row r="41" spans="1:17" x14ac:dyDescent="0.2">
      <c r="A41" s="18">
        <v>15</v>
      </c>
      <c r="B41" s="18" t="s">
        <v>120</v>
      </c>
      <c r="C41" s="35">
        <v>76.594290347376642</v>
      </c>
      <c r="D41" s="35">
        <v>79.386300336158499</v>
      </c>
      <c r="E41" s="18">
        <v>81.900000000000006</v>
      </c>
      <c r="F41" s="288">
        <f t="shared" si="0"/>
        <v>2.513699663841507</v>
      </c>
      <c r="G41" s="288"/>
      <c r="H41" s="107"/>
      <c r="I41" s="87"/>
      <c r="J41" s="87"/>
      <c r="K41" s="87"/>
      <c r="L41" s="87"/>
      <c r="M41" s="87"/>
      <c r="N41" s="87"/>
      <c r="Q41" s="35"/>
    </row>
    <row r="42" spans="1:17" x14ac:dyDescent="0.2">
      <c r="A42" s="18">
        <v>16</v>
      </c>
      <c r="B42" s="18" t="s">
        <v>82</v>
      </c>
      <c r="C42" s="35">
        <v>73.617209503412468</v>
      </c>
      <c r="D42" s="35">
        <v>74.138423222998611</v>
      </c>
      <c r="E42" s="30">
        <v>76.5</v>
      </c>
      <c r="F42" s="288">
        <f t="shared" si="0"/>
        <v>2.3615767770013889</v>
      </c>
      <c r="G42" s="288"/>
      <c r="H42" s="107"/>
      <c r="I42" s="87"/>
      <c r="J42" s="87"/>
      <c r="K42" s="87"/>
      <c r="L42" s="87"/>
      <c r="M42" s="87"/>
      <c r="N42" s="87"/>
      <c r="Q42" s="35"/>
    </row>
    <row r="43" spans="1:17" x14ac:dyDescent="0.2">
      <c r="A43" s="18">
        <v>17</v>
      </c>
      <c r="B43" s="18" t="s">
        <v>128</v>
      </c>
      <c r="C43" s="35">
        <v>78.764151591568975</v>
      </c>
      <c r="D43" s="35">
        <v>81.481427818656144</v>
      </c>
      <c r="E43" s="30">
        <v>82.1</v>
      </c>
      <c r="F43" s="288">
        <f t="shared" si="0"/>
        <v>0.6185721813438505</v>
      </c>
      <c r="G43" s="288"/>
      <c r="H43" s="107"/>
      <c r="I43" s="87"/>
      <c r="J43" s="87"/>
      <c r="K43" s="87"/>
      <c r="L43" s="87"/>
      <c r="M43" s="87"/>
      <c r="N43" s="87"/>
      <c r="Q43" s="35"/>
    </row>
    <row r="44" spans="1:17" x14ac:dyDescent="0.2">
      <c r="A44" s="18">
        <v>18</v>
      </c>
      <c r="B44" s="18" t="s">
        <v>115</v>
      </c>
      <c r="C44" s="35">
        <v>76.328773317681225</v>
      </c>
      <c r="D44" s="35">
        <v>80.205788409374463</v>
      </c>
      <c r="E44" s="18">
        <v>82.2</v>
      </c>
      <c r="F44" s="288">
        <f t="shared" si="0"/>
        <v>1.9942115906255395</v>
      </c>
      <c r="G44" s="288"/>
      <c r="H44" s="107"/>
      <c r="I44" s="87"/>
      <c r="J44" s="87"/>
      <c r="K44" s="87"/>
      <c r="L44" s="87"/>
      <c r="M44" s="87"/>
      <c r="N44" s="87"/>
      <c r="Q44" s="35"/>
    </row>
    <row r="45" spans="1:17" x14ac:dyDescent="0.2">
      <c r="A45" s="18">
        <v>19</v>
      </c>
      <c r="B45" s="18" t="s">
        <v>100</v>
      </c>
      <c r="C45" s="35">
        <v>74.819764054762601</v>
      </c>
      <c r="D45" s="35">
        <v>80.261131365007401</v>
      </c>
      <c r="E45" s="18">
        <v>82.9</v>
      </c>
      <c r="F45" s="288">
        <f t="shared" si="0"/>
        <v>2.6388686349926047</v>
      </c>
      <c r="G45" s="288"/>
      <c r="H45" s="107"/>
      <c r="I45" s="87"/>
      <c r="J45" s="87"/>
      <c r="K45" s="87"/>
      <c r="L45" s="87"/>
      <c r="M45" s="87"/>
      <c r="N45" s="87"/>
      <c r="Q45" s="35"/>
    </row>
    <row r="46" spans="1:17" x14ac:dyDescent="0.2">
      <c r="A46" s="18">
        <v>20</v>
      </c>
      <c r="B46" s="18" t="s">
        <v>107</v>
      </c>
      <c r="C46" s="35">
        <v>75.454241008680256</v>
      </c>
      <c r="D46" s="35">
        <v>79.394548124515552</v>
      </c>
      <c r="E46" s="18">
        <v>82.9</v>
      </c>
      <c r="F46" s="288">
        <f t="shared" si="0"/>
        <v>3.5054518754844537</v>
      </c>
      <c r="G46" s="288"/>
      <c r="H46" s="107"/>
      <c r="I46" s="87"/>
      <c r="J46" s="87"/>
      <c r="K46" s="87"/>
      <c r="L46" s="87"/>
      <c r="M46" s="87"/>
      <c r="N46" s="87"/>
      <c r="Q46" s="35"/>
    </row>
    <row r="47" spans="1:17" x14ac:dyDescent="0.2">
      <c r="A47" s="18">
        <v>21</v>
      </c>
      <c r="B47" s="18" t="s">
        <v>134</v>
      </c>
      <c r="C47" s="35">
        <v>81.512898163165175</v>
      </c>
      <c r="D47" s="35">
        <v>83.176774942669894</v>
      </c>
      <c r="E47" s="30">
        <v>83.3</v>
      </c>
      <c r="F47" s="288">
        <f t="shared" si="0"/>
        <v>0.12322505733010303</v>
      </c>
      <c r="G47" s="288"/>
      <c r="H47" s="107"/>
      <c r="I47" s="87"/>
      <c r="J47" s="87"/>
      <c r="K47" s="87"/>
      <c r="L47" s="87"/>
      <c r="M47" s="87"/>
      <c r="N47" s="87"/>
      <c r="Q47" s="35"/>
    </row>
    <row r="48" spans="1:17" x14ac:dyDescent="0.2">
      <c r="A48" s="18">
        <v>22</v>
      </c>
      <c r="B48" s="18" t="s">
        <v>133</v>
      </c>
      <c r="C48" s="35">
        <v>78.730971358344021</v>
      </c>
      <c r="D48" s="35">
        <v>81.743573566187649</v>
      </c>
      <c r="E48" s="30">
        <v>83.6</v>
      </c>
      <c r="F48" s="288">
        <f t="shared" si="0"/>
        <v>1.8564264338123451</v>
      </c>
      <c r="G48" s="288"/>
      <c r="H48" s="107"/>
      <c r="I48" s="87"/>
      <c r="J48" s="87"/>
      <c r="K48" s="87"/>
      <c r="L48" s="87"/>
      <c r="M48" s="87"/>
      <c r="N48" s="87"/>
      <c r="Q48" s="35"/>
    </row>
    <row r="49" spans="1:17" x14ac:dyDescent="0.2">
      <c r="A49" s="18">
        <v>23</v>
      </c>
      <c r="B49" s="18" t="s">
        <v>137</v>
      </c>
      <c r="C49" s="35">
        <v>78.859237579729609</v>
      </c>
      <c r="D49" s="35">
        <v>81.76936671737765</v>
      </c>
      <c r="E49" s="30">
        <v>83.8</v>
      </c>
      <c r="F49" s="288">
        <f t="shared" si="0"/>
        <v>2.0306332826223468</v>
      </c>
      <c r="G49" s="288"/>
      <c r="H49" s="107"/>
      <c r="I49" s="87"/>
      <c r="J49" s="87"/>
      <c r="K49" s="87"/>
      <c r="L49" s="87"/>
      <c r="M49" s="87"/>
      <c r="N49" s="87"/>
      <c r="Q49" s="35"/>
    </row>
    <row r="50" spans="1:17" x14ac:dyDescent="0.2">
      <c r="A50" s="18">
        <v>24</v>
      </c>
      <c r="B50" s="18" t="s">
        <v>140</v>
      </c>
      <c r="C50" s="35">
        <v>80.298954927573789</v>
      </c>
      <c r="D50" s="35">
        <v>82.751904756700981</v>
      </c>
      <c r="E50" s="30">
        <v>83.8</v>
      </c>
      <c r="F50" s="288">
        <f t="shared" si="0"/>
        <v>1.0480952432990165</v>
      </c>
      <c r="G50" s="288"/>
      <c r="H50" s="107"/>
      <c r="I50" s="87"/>
      <c r="J50" s="87"/>
      <c r="K50" s="87"/>
      <c r="L50" s="87"/>
      <c r="M50" s="87"/>
      <c r="N50" s="87"/>
      <c r="Q50" s="35"/>
    </row>
    <row r="51" spans="1:17" x14ac:dyDescent="0.2">
      <c r="A51" s="18">
        <v>25</v>
      </c>
      <c r="B51" s="18" t="s">
        <v>110</v>
      </c>
      <c r="C51" s="35">
        <v>75.623678276754987</v>
      </c>
      <c r="D51" s="35">
        <v>79.41686323895</v>
      </c>
      <c r="E51" s="18">
        <v>84.1</v>
      </c>
      <c r="F51" s="288">
        <f t="shared" si="0"/>
        <v>4.6831367610499939</v>
      </c>
      <c r="G51" s="288"/>
      <c r="H51" s="107"/>
      <c r="I51" s="87"/>
      <c r="J51" s="87"/>
      <c r="K51" s="87"/>
      <c r="L51" s="87"/>
      <c r="M51" s="87"/>
      <c r="N51" s="87"/>
      <c r="Q51" s="35"/>
    </row>
    <row r="52" spans="1:17" x14ac:dyDescent="0.2">
      <c r="A52" s="18">
        <v>26</v>
      </c>
      <c r="B52" s="18" t="s">
        <v>139</v>
      </c>
      <c r="C52" s="35">
        <v>79.189012599764453</v>
      </c>
      <c r="D52" s="35">
        <v>82.98990205195652</v>
      </c>
      <c r="E52" s="30">
        <v>84.5</v>
      </c>
      <c r="F52" s="288">
        <f t="shared" si="0"/>
        <v>1.5100979480434802</v>
      </c>
      <c r="G52" s="288"/>
      <c r="H52" s="107"/>
      <c r="I52" s="87"/>
      <c r="J52" s="87"/>
      <c r="K52" s="87"/>
      <c r="L52" s="87"/>
      <c r="M52" s="87"/>
      <c r="N52" s="87"/>
      <c r="Q52" s="35"/>
    </row>
    <row r="53" spans="1:17" x14ac:dyDescent="0.2">
      <c r="G53" s="87"/>
      <c r="H53" s="87"/>
      <c r="I53" s="87"/>
      <c r="J53" s="87"/>
      <c r="K53" s="87"/>
      <c r="L53" s="87"/>
      <c r="M53" s="87"/>
      <c r="N53" s="87"/>
    </row>
    <row r="57" spans="1:17" ht="14.25" x14ac:dyDescent="0.2">
      <c r="M57" s="17"/>
    </row>
    <row r="77" spans="11:21" x14ac:dyDescent="0.2">
      <c r="K77" s="33"/>
      <c r="L77" s="33"/>
      <c r="R77" s="26"/>
    </row>
    <row r="78" spans="11:21" x14ac:dyDescent="0.2">
      <c r="P78" s="39"/>
      <c r="Q78" s="39"/>
      <c r="R78" s="39"/>
      <c r="S78" s="35"/>
      <c r="T78" s="35"/>
      <c r="U78" s="30"/>
    </row>
    <row r="79" spans="11:21" x14ac:dyDescent="0.2">
      <c r="P79" s="39"/>
      <c r="Q79" s="39"/>
      <c r="R79" s="39"/>
      <c r="S79" s="35"/>
      <c r="T79" s="35"/>
      <c r="U79" s="30"/>
    </row>
    <row r="80" spans="11:21" x14ac:dyDescent="0.2">
      <c r="P80" s="39"/>
      <c r="Q80" s="39"/>
      <c r="R80" s="39"/>
      <c r="S80" s="35"/>
      <c r="T80" s="35"/>
      <c r="U80" s="30"/>
    </row>
    <row r="81" spans="16:21" x14ac:dyDescent="0.2">
      <c r="P81" s="39"/>
      <c r="Q81" s="39"/>
      <c r="R81" s="39"/>
      <c r="S81" s="35"/>
      <c r="T81" s="35"/>
      <c r="U81" s="30"/>
    </row>
    <row r="82" spans="16:21" x14ac:dyDescent="0.2">
      <c r="P82" s="39"/>
      <c r="Q82" s="39"/>
      <c r="R82" s="39"/>
      <c r="S82" s="35"/>
      <c r="T82" s="35"/>
      <c r="U82" s="30"/>
    </row>
    <row r="83" spans="16:21" x14ac:dyDescent="0.2">
      <c r="P83" s="39"/>
      <c r="Q83" s="39"/>
      <c r="R83" s="39"/>
      <c r="S83" s="35"/>
      <c r="T83" s="35"/>
      <c r="U83" s="30"/>
    </row>
    <row r="84" spans="16:21" x14ac:dyDescent="0.2">
      <c r="P84" s="39"/>
      <c r="Q84" s="39"/>
      <c r="R84" s="39"/>
      <c r="S84" s="35"/>
      <c r="T84" s="35"/>
      <c r="U84" s="30"/>
    </row>
    <row r="85" spans="16:21" x14ac:dyDescent="0.2">
      <c r="P85" s="39"/>
      <c r="Q85" s="39"/>
      <c r="R85" s="39"/>
      <c r="S85" s="35"/>
      <c r="T85" s="35"/>
      <c r="U85" s="30"/>
    </row>
    <row r="86" spans="16:21" x14ac:dyDescent="0.2">
      <c r="P86" s="39"/>
      <c r="Q86" s="39"/>
      <c r="R86" s="39"/>
      <c r="S86" s="35"/>
      <c r="T86" s="35"/>
      <c r="U86" s="30"/>
    </row>
    <row r="87" spans="16:21" x14ac:dyDescent="0.2">
      <c r="P87" s="39"/>
      <c r="Q87" s="39"/>
      <c r="R87" s="39"/>
      <c r="S87" s="35"/>
      <c r="T87" s="35"/>
      <c r="U87" s="30"/>
    </row>
    <row r="88" spans="16:21" x14ac:dyDescent="0.2">
      <c r="P88" s="39"/>
      <c r="Q88" s="39"/>
      <c r="R88" s="39"/>
      <c r="S88" s="35"/>
      <c r="T88" s="35"/>
      <c r="U88" s="30"/>
    </row>
    <row r="89" spans="16:21" x14ac:dyDescent="0.2">
      <c r="P89" s="39"/>
      <c r="Q89" s="39"/>
      <c r="R89" s="39"/>
      <c r="S89" s="35"/>
      <c r="T89" s="35"/>
      <c r="U89" s="30"/>
    </row>
    <row r="90" spans="16:21" x14ac:dyDescent="0.2">
      <c r="P90" s="39"/>
      <c r="Q90" s="39"/>
      <c r="R90" s="39"/>
      <c r="S90" s="35"/>
      <c r="T90" s="35"/>
      <c r="U90" s="30"/>
    </row>
    <row r="91" spans="16:21" x14ac:dyDescent="0.2">
      <c r="P91" s="39"/>
      <c r="Q91" s="39"/>
      <c r="R91" s="39"/>
      <c r="S91" s="35"/>
      <c r="T91" s="35"/>
      <c r="U91" s="30"/>
    </row>
    <row r="92" spans="16:21" x14ac:dyDescent="0.2">
      <c r="P92" s="39"/>
      <c r="Q92" s="39"/>
      <c r="R92" s="39"/>
      <c r="S92" s="35"/>
      <c r="T92" s="35"/>
    </row>
    <row r="93" spans="16:21" x14ac:dyDescent="0.2">
      <c r="P93" s="39"/>
      <c r="Q93" s="39"/>
      <c r="R93" s="39"/>
      <c r="S93" s="35"/>
      <c r="T93" s="35"/>
    </row>
    <row r="94" spans="16:21" x14ac:dyDescent="0.2">
      <c r="P94" s="39"/>
      <c r="Q94" s="39"/>
      <c r="R94" s="39"/>
      <c r="S94" s="35"/>
      <c r="T94" s="35"/>
    </row>
    <row r="95" spans="16:21" x14ac:dyDescent="0.2">
      <c r="P95" s="39"/>
      <c r="Q95" s="39"/>
      <c r="R95" s="39"/>
      <c r="S95" s="35"/>
      <c r="T95" s="35"/>
    </row>
    <row r="96" spans="16:21" x14ac:dyDescent="0.2">
      <c r="P96" s="39"/>
      <c r="Q96" s="39"/>
      <c r="R96" s="39"/>
      <c r="S96" s="35"/>
      <c r="T96" s="35"/>
    </row>
    <row r="97" spans="16:20" x14ac:dyDescent="0.2">
      <c r="P97" s="39"/>
      <c r="Q97" s="39"/>
      <c r="R97" s="39"/>
      <c r="S97" s="35"/>
      <c r="T97" s="35"/>
    </row>
    <row r="98" spans="16:20" x14ac:dyDescent="0.2">
      <c r="P98" s="39"/>
      <c r="Q98" s="39"/>
      <c r="R98" s="39"/>
      <c r="S98" s="35"/>
      <c r="T98" s="35"/>
    </row>
    <row r="99" spans="16:20" x14ac:dyDescent="0.2">
      <c r="P99" s="39"/>
      <c r="Q99" s="39"/>
      <c r="R99" s="39"/>
      <c r="S99" s="35"/>
      <c r="T99" s="35"/>
    </row>
    <row r="100" spans="16:20" x14ac:dyDescent="0.2">
      <c r="P100" s="39"/>
      <c r="Q100" s="39"/>
      <c r="R100" s="39"/>
      <c r="S100" s="35"/>
      <c r="T100" s="35"/>
    </row>
    <row r="101" spans="16:20" x14ac:dyDescent="0.2">
      <c r="P101" s="39"/>
      <c r="Q101" s="39"/>
      <c r="R101" s="39"/>
      <c r="S101" s="35"/>
      <c r="T101" s="35"/>
    </row>
    <row r="102" spans="16:20" x14ac:dyDescent="0.2">
      <c r="P102" s="39"/>
      <c r="Q102" s="39"/>
      <c r="R102" s="39"/>
      <c r="S102" s="35"/>
      <c r="T102" s="35"/>
    </row>
    <row r="103" spans="16:20" x14ac:dyDescent="0.2">
      <c r="P103" s="39"/>
      <c r="Q103" s="39"/>
      <c r="R103" s="39"/>
      <c r="S103" s="35"/>
      <c r="T103" s="35"/>
    </row>
    <row r="104" spans="16:20" x14ac:dyDescent="0.2">
      <c r="P104" s="39"/>
      <c r="Q104" s="39"/>
      <c r="R104" s="39"/>
      <c r="S104" s="35"/>
      <c r="T104" s="35"/>
    </row>
    <row r="105" spans="16:20" x14ac:dyDescent="0.2">
      <c r="P105" s="39"/>
      <c r="Q105" s="39"/>
      <c r="R105" s="39"/>
      <c r="S105" s="35"/>
      <c r="T105" s="35"/>
    </row>
    <row r="106" spans="16:20" x14ac:dyDescent="0.2">
      <c r="P106" s="39"/>
      <c r="Q106" s="39"/>
      <c r="R106" s="39"/>
      <c r="S106" s="35"/>
      <c r="T106" s="35"/>
    </row>
    <row r="107" spans="16:20" x14ac:dyDescent="0.2">
      <c r="P107" s="39"/>
      <c r="Q107" s="39"/>
      <c r="R107" s="39"/>
      <c r="S107" s="35"/>
      <c r="T107" s="35"/>
    </row>
    <row r="108" spans="16:20" x14ac:dyDescent="0.2">
      <c r="P108" s="39"/>
      <c r="Q108" s="39"/>
      <c r="R108" s="39"/>
      <c r="S108" s="35"/>
      <c r="T108" s="35"/>
    </row>
    <row r="109" spans="16:20" x14ac:dyDescent="0.2">
      <c r="P109" s="39"/>
      <c r="Q109" s="39"/>
      <c r="R109" s="39"/>
      <c r="S109" s="35"/>
      <c r="T109" s="35"/>
    </row>
    <row r="110" spans="16:20" x14ac:dyDescent="0.2">
      <c r="P110" s="39"/>
      <c r="Q110" s="39"/>
      <c r="R110" s="39"/>
      <c r="S110" s="35"/>
      <c r="T110" s="35"/>
    </row>
    <row r="111" spans="16:20" x14ac:dyDescent="0.2">
      <c r="P111" s="39"/>
      <c r="Q111" s="39"/>
      <c r="R111" s="39"/>
      <c r="S111" s="35"/>
      <c r="T111" s="35"/>
    </row>
    <row r="112" spans="16:20" x14ac:dyDescent="0.2">
      <c r="P112" s="39"/>
      <c r="Q112" s="39"/>
      <c r="R112" s="39"/>
      <c r="S112" s="35"/>
      <c r="T112" s="35"/>
    </row>
    <row r="113" spans="16:20" x14ac:dyDescent="0.2">
      <c r="P113" s="39"/>
      <c r="Q113" s="39"/>
      <c r="R113" s="39"/>
      <c r="S113" s="35"/>
      <c r="T113" s="35"/>
    </row>
    <row r="114" spans="16:20" x14ac:dyDescent="0.2">
      <c r="P114" s="39"/>
      <c r="Q114" s="39"/>
      <c r="R114" s="39"/>
      <c r="S114" s="35"/>
      <c r="T114" s="35"/>
    </row>
    <row r="115" spans="16:20" x14ac:dyDescent="0.2">
      <c r="P115" s="39"/>
      <c r="Q115" s="39"/>
      <c r="R115" s="39"/>
      <c r="S115" s="35"/>
      <c r="T115" s="35"/>
    </row>
    <row r="116" spans="16:20" x14ac:dyDescent="0.2">
      <c r="P116" s="39"/>
      <c r="Q116" s="39"/>
      <c r="R116" s="39"/>
      <c r="S116" s="35"/>
      <c r="T116" s="35"/>
    </row>
    <row r="117" spans="16:20" x14ac:dyDescent="0.2">
      <c r="P117" s="39"/>
      <c r="Q117" s="39"/>
      <c r="R117" s="39"/>
      <c r="S117" s="35"/>
      <c r="T117" s="35"/>
    </row>
    <row r="118" spans="16:20" x14ac:dyDescent="0.2">
      <c r="P118" s="39"/>
      <c r="Q118" s="39"/>
      <c r="R118" s="39"/>
      <c r="S118" s="35"/>
      <c r="T118" s="35"/>
    </row>
    <row r="119" spans="16:20" x14ac:dyDescent="0.2">
      <c r="P119" s="39"/>
      <c r="Q119" s="39"/>
      <c r="R119" s="39"/>
      <c r="S119" s="35"/>
      <c r="T119" s="35"/>
    </row>
    <row r="120" spans="16:20" x14ac:dyDescent="0.2">
      <c r="P120" s="39"/>
      <c r="Q120" s="39"/>
      <c r="R120" s="39"/>
      <c r="S120" s="35"/>
      <c r="T120" s="35"/>
    </row>
    <row r="121" spans="16:20" x14ac:dyDescent="0.2">
      <c r="P121" s="39"/>
      <c r="Q121" s="39"/>
      <c r="R121" s="39"/>
      <c r="S121" s="35"/>
      <c r="T121" s="35"/>
    </row>
    <row r="122" spans="16:20" x14ac:dyDescent="0.2">
      <c r="P122" s="39"/>
      <c r="Q122" s="39"/>
      <c r="R122" s="39"/>
      <c r="S122" s="35"/>
      <c r="T122" s="35"/>
    </row>
    <row r="123" spans="16:20" x14ac:dyDescent="0.2">
      <c r="P123" s="39"/>
      <c r="Q123" s="39"/>
      <c r="R123" s="39"/>
      <c r="S123" s="35"/>
      <c r="T123" s="35"/>
    </row>
    <row r="124" spans="16:20" x14ac:dyDescent="0.2">
      <c r="P124" s="39"/>
      <c r="Q124" s="39"/>
      <c r="R124" s="39"/>
      <c r="S124" s="35"/>
      <c r="T124" s="35"/>
    </row>
    <row r="125" spans="16:20" x14ac:dyDescent="0.2">
      <c r="P125" s="39"/>
      <c r="Q125" s="39"/>
      <c r="R125" s="39"/>
      <c r="S125" s="35"/>
      <c r="T125" s="35"/>
    </row>
    <row r="126" spans="16:20" x14ac:dyDescent="0.2">
      <c r="P126" s="39"/>
      <c r="Q126" s="39"/>
      <c r="R126" s="39"/>
      <c r="S126" s="35"/>
      <c r="T126" s="35"/>
    </row>
    <row r="127" spans="16:20" x14ac:dyDescent="0.2">
      <c r="P127" s="39"/>
      <c r="Q127" s="39"/>
      <c r="R127" s="39"/>
      <c r="S127" s="35"/>
      <c r="T127" s="35"/>
    </row>
  </sheetData>
  <mergeCells count="52">
    <mergeCell ref="F6:G6"/>
    <mergeCell ref="I2:O2"/>
    <mergeCell ref="F2:G2"/>
    <mergeCell ref="F3:G3"/>
    <mergeCell ref="F4:G4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30:G30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42:G42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9:G49"/>
    <mergeCell ref="F50:G50"/>
    <mergeCell ref="F51:G51"/>
    <mergeCell ref="F52:G52"/>
    <mergeCell ref="F43:G43"/>
    <mergeCell ref="F44:G44"/>
    <mergeCell ref="F45:G45"/>
    <mergeCell ref="F46:G46"/>
    <mergeCell ref="F47:G47"/>
    <mergeCell ref="F48:G48"/>
  </mergeCell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7"/>
  <sheetViews>
    <sheetView workbookViewId="0">
      <selection activeCell="I1" sqref="I1:M2"/>
    </sheetView>
  </sheetViews>
  <sheetFormatPr defaultRowHeight="12.75" x14ac:dyDescent="0.2"/>
  <cols>
    <col min="1" max="6" width="9.140625" style="18"/>
    <col min="7" max="7" width="11" style="18" customWidth="1"/>
    <col min="8" max="16384" width="9.140625" style="18"/>
  </cols>
  <sheetData>
    <row r="1" spans="1:34" ht="16.5" customHeight="1" x14ac:dyDescent="0.2">
      <c r="I1" s="293" t="s">
        <v>301</v>
      </c>
      <c r="J1" s="293"/>
      <c r="K1" s="293"/>
      <c r="L1" s="293"/>
      <c r="M1" s="293"/>
    </row>
    <row r="2" spans="1:34" x14ac:dyDescent="0.2">
      <c r="A2" s="33" t="s">
        <v>33</v>
      </c>
      <c r="B2" s="33" t="s">
        <v>34</v>
      </c>
      <c r="C2" s="18" t="s">
        <v>35</v>
      </c>
      <c r="E2" s="71" t="s">
        <v>52</v>
      </c>
      <c r="F2" s="117">
        <v>1</v>
      </c>
      <c r="G2" s="118"/>
      <c r="I2" s="293"/>
      <c r="J2" s="293"/>
      <c r="K2" s="293"/>
      <c r="L2" s="293"/>
      <c r="M2" s="293"/>
      <c r="N2" s="119"/>
      <c r="O2" s="119"/>
      <c r="Q2" s="34"/>
      <c r="R2" s="109"/>
      <c r="S2" s="109"/>
      <c r="T2" s="109"/>
      <c r="U2" s="109"/>
      <c r="V2" s="110"/>
      <c r="W2" s="109"/>
    </row>
    <row r="3" spans="1:34" x14ac:dyDescent="0.2">
      <c r="A3" s="18" t="s">
        <v>37</v>
      </c>
      <c r="B3" s="18">
        <v>1</v>
      </c>
      <c r="C3" s="18">
        <v>84.5</v>
      </c>
      <c r="E3" s="71" t="s">
        <v>56</v>
      </c>
      <c r="F3" s="117">
        <v>2</v>
      </c>
      <c r="G3" s="118"/>
      <c r="H3" s="72"/>
      <c r="K3" s="87"/>
      <c r="L3" s="87"/>
      <c r="M3" s="87"/>
      <c r="Q3" s="35"/>
      <c r="R3" s="109"/>
      <c r="S3" s="108"/>
      <c r="T3" s="111"/>
      <c r="U3" s="111"/>
      <c r="V3" s="108"/>
      <c r="W3" s="112"/>
    </row>
    <row r="4" spans="1:34" x14ac:dyDescent="0.2">
      <c r="A4" s="18" t="s">
        <v>39</v>
      </c>
      <c r="B4" s="18">
        <v>2</v>
      </c>
      <c r="C4" s="18">
        <v>67</v>
      </c>
      <c r="E4" s="71" t="s">
        <v>60</v>
      </c>
      <c r="F4" s="117">
        <v>7</v>
      </c>
      <c r="G4" s="118"/>
      <c r="H4" s="72"/>
      <c r="K4" s="87"/>
      <c r="L4" s="87"/>
      <c r="M4" s="87"/>
      <c r="Q4" s="35"/>
      <c r="R4" s="108"/>
      <c r="S4" s="109"/>
      <c r="T4" s="111"/>
      <c r="U4" s="111"/>
      <c r="V4" s="109"/>
      <c r="W4" s="111"/>
    </row>
    <row r="5" spans="1:34" x14ac:dyDescent="0.2">
      <c r="A5" s="18" t="s">
        <v>41</v>
      </c>
      <c r="B5" s="18">
        <v>4</v>
      </c>
      <c r="C5" s="18">
        <v>76.5</v>
      </c>
      <c r="E5" s="71" t="s">
        <v>62</v>
      </c>
      <c r="F5" s="117">
        <v>13</v>
      </c>
      <c r="G5" s="118"/>
      <c r="H5" s="72"/>
      <c r="I5" s="22"/>
      <c r="K5" s="87"/>
      <c r="L5" s="87"/>
      <c r="M5" s="87"/>
      <c r="Q5" s="35"/>
      <c r="R5" s="109"/>
      <c r="S5" s="109"/>
      <c r="T5" s="111"/>
      <c r="U5" s="111"/>
      <c r="V5" s="109"/>
      <c r="W5" s="111"/>
    </row>
    <row r="6" spans="1:34" x14ac:dyDescent="0.2">
      <c r="A6" s="18" t="s">
        <v>43</v>
      </c>
      <c r="B6" s="18">
        <v>5</v>
      </c>
      <c r="C6" s="18">
        <v>82</v>
      </c>
      <c r="E6" s="71" t="s">
        <v>65</v>
      </c>
      <c r="F6" s="117">
        <v>26</v>
      </c>
      <c r="G6" s="118"/>
      <c r="H6" s="72"/>
      <c r="K6" s="87"/>
      <c r="L6" s="87"/>
      <c r="M6" s="87"/>
      <c r="Q6" s="35"/>
      <c r="R6" s="109"/>
      <c r="S6" s="108"/>
      <c r="T6" s="111"/>
      <c r="U6" s="111"/>
      <c r="V6" s="109"/>
      <c r="W6" s="112"/>
    </row>
    <row r="7" spans="1:34" x14ac:dyDescent="0.2">
      <c r="A7" s="18" t="s">
        <v>46</v>
      </c>
      <c r="B7" s="18">
        <v>6</v>
      </c>
      <c r="C7" s="18">
        <v>73.2</v>
      </c>
      <c r="F7" s="35"/>
      <c r="G7" s="35"/>
      <c r="K7" s="87"/>
      <c r="L7" s="87"/>
      <c r="M7" s="87"/>
      <c r="Q7" s="35"/>
      <c r="R7" s="109"/>
      <c r="S7" s="109"/>
      <c r="T7" s="111"/>
      <c r="U7" s="111"/>
      <c r="V7" s="109"/>
      <c r="W7" s="112"/>
    </row>
    <row r="8" spans="1:34" ht="14.25" x14ac:dyDescent="0.2">
      <c r="A8" s="18" t="s">
        <v>49</v>
      </c>
      <c r="B8" s="18">
        <v>8</v>
      </c>
      <c r="C8" s="18">
        <v>75.5</v>
      </c>
      <c r="F8" s="35"/>
      <c r="G8" s="35"/>
      <c r="K8" s="87"/>
      <c r="L8" s="87"/>
      <c r="M8" s="87"/>
      <c r="Q8" s="35"/>
      <c r="R8" s="109"/>
      <c r="S8" s="109"/>
      <c r="T8" s="111"/>
      <c r="U8" s="111"/>
      <c r="V8" s="109"/>
      <c r="W8" s="112"/>
      <c r="AH8" s="17"/>
    </row>
    <row r="9" spans="1:34" x14ac:dyDescent="0.2">
      <c r="A9" s="18" t="s">
        <v>54</v>
      </c>
      <c r="B9" s="18">
        <v>9</v>
      </c>
      <c r="C9" s="18">
        <v>79.7</v>
      </c>
      <c r="F9" s="35"/>
      <c r="G9" s="35"/>
      <c r="K9" s="87"/>
      <c r="L9" s="87"/>
      <c r="M9" s="87"/>
      <c r="Q9" s="35"/>
      <c r="R9" s="109"/>
      <c r="S9" s="109"/>
      <c r="T9" s="111"/>
      <c r="U9" s="111"/>
      <c r="V9" s="109"/>
      <c r="W9" s="112"/>
    </row>
    <row r="10" spans="1:34" x14ac:dyDescent="0.2">
      <c r="A10" s="18" t="s">
        <v>57</v>
      </c>
      <c r="B10" s="18">
        <v>10</v>
      </c>
      <c r="C10" s="18">
        <v>80.400000000000006</v>
      </c>
      <c r="F10" s="35"/>
      <c r="G10" s="35"/>
      <c r="K10" s="87"/>
      <c r="L10" s="87"/>
      <c r="M10" s="87"/>
      <c r="Q10" s="35"/>
      <c r="R10" s="109"/>
      <c r="S10" s="108"/>
      <c r="T10" s="111"/>
      <c r="U10" s="111"/>
      <c r="V10" s="109"/>
      <c r="W10" s="111"/>
    </row>
    <row r="11" spans="1:34" x14ac:dyDescent="0.2">
      <c r="A11" s="18" t="s">
        <v>61</v>
      </c>
      <c r="B11" s="18">
        <v>12</v>
      </c>
      <c r="C11" s="18">
        <v>79.900000000000006</v>
      </c>
      <c r="F11" s="35"/>
      <c r="G11" s="35"/>
      <c r="K11" s="87"/>
      <c r="L11" s="87"/>
      <c r="M11" s="87"/>
      <c r="Q11" s="35"/>
      <c r="R11" s="109"/>
      <c r="S11" s="109"/>
      <c r="T11" s="111"/>
      <c r="U11" s="111"/>
      <c r="V11" s="109"/>
      <c r="W11" s="111"/>
    </row>
    <row r="12" spans="1:34" x14ac:dyDescent="0.2">
      <c r="A12" s="18" t="s">
        <v>63</v>
      </c>
      <c r="B12" s="18">
        <v>13</v>
      </c>
      <c r="C12" s="18">
        <v>79.3</v>
      </c>
      <c r="F12" s="35"/>
      <c r="G12" s="35"/>
      <c r="K12" s="87"/>
      <c r="L12" s="87"/>
      <c r="M12" s="87"/>
      <c r="Q12" s="35"/>
      <c r="R12" s="109"/>
      <c r="S12" s="109"/>
      <c r="T12" s="111"/>
      <c r="U12" s="111"/>
      <c r="V12" s="109"/>
      <c r="W12" s="111"/>
    </row>
    <row r="13" spans="1:34" x14ac:dyDescent="0.2">
      <c r="A13" s="18" t="s">
        <v>66</v>
      </c>
      <c r="B13" s="18">
        <v>15</v>
      </c>
      <c r="C13" s="18">
        <v>66.599999999999994</v>
      </c>
      <c r="F13" s="35"/>
      <c r="G13" s="35"/>
      <c r="K13" s="87"/>
      <c r="L13" s="87"/>
      <c r="M13" s="87"/>
      <c r="Q13" s="35"/>
      <c r="R13" s="109"/>
      <c r="S13" s="109"/>
      <c r="T13" s="111"/>
      <c r="U13" s="111"/>
      <c r="V13" s="109"/>
      <c r="W13" s="111"/>
    </row>
    <row r="14" spans="1:34" x14ac:dyDescent="0.2">
      <c r="A14" s="18" t="s">
        <v>69</v>
      </c>
      <c r="B14" s="18">
        <v>16</v>
      </c>
      <c r="C14" s="18">
        <v>77.8</v>
      </c>
      <c r="F14" s="35"/>
      <c r="G14" s="35"/>
      <c r="K14" s="87"/>
      <c r="L14" s="87"/>
      <c r="M14" s="87"/>
      <c r="Q14" s="35"/>
      <c r="R14" s="109"/>
      <c r="S14" s="109"/>
      <c r="T14" s="111"/>
      <c r="U14" s="111"/>
      <c r="V14" s="109"/>
      <c r="W14" s="111"/>
    </row>
    <row r="15" spans="1:34" x14ac:dyDescent="0.2">
      <c r="A15" s="18" t="s">
        <v>71</v>
      </c>
      <c r="B15" s="18">
        <v>17</v>
      </c>
      <c r="C15" s="18">
        <v>73.8</v>
      </c>
      <c r="F15" s="35"/>
      <c r="G15" s="35"/>
      <c r="K15" s="87"/>
      <c r="L15" s="87"/>
      <c r="M15" s="87"/>
      <c r="Q15" s="35"/>
      <c r="R15" s="109"/>
      <c r="S15" s="109"/>
      <c r="T15" s="111"/>
      <c r="U15" s="111"/>
      <c r="V15" s="109"/>
      <c r="W15" s="111"/>
    </row>
    <row r="16" spans="1:34" x14ac:dyDescent="0.2">
      <c r="A16" s="18" t="s">
        <v>72</v>
      </c>
      <c r="B16" s="18">
        <v>18</v>
      </c>
      <c r="C16" s="18">
        <v>83.8</v>
      </c>
      <c r="F16" s="35"/>
      <c r="G16" s="35"/>
      <c r="K16" s="87"/>
      <c r="L16" s="87"/>
      <c r="M16" s="87"/>
      <c r="Q16" s="35"/>
      <c r="R16" s="109"/>
      <c r="S16" s="109"/>
      <c r="T16" s="111"/>
      <c r="U16" s="111"/>
      <c r="V16" s="109"/>
      <c r="W16" s="111"/>
    </row>
    <row r="17" spans="1:23" x14ac:dyDescent="0.2">
      <c r="A17" s="18" t="s">
        <v>75</v>
      </c>
      <c r="B17" s="18">
        <v>19</v>
      </c>
      <c r="C17" s="18">
        <v>79.3</v>
      </c>
      <c r="F17" s="35"/>
      <c r="G17" s="35"/>
      <c r="I17" s="223" t="s">
        <v>302</v>
      </c>
      <c r="K17" s="87"/>
      <c r="L17" s="87"/>
      <c r="M17" s="87"/>
      <c r="Q17" s="35"/>
      <c r="R17" s="109"/>
      <c r="S17" s="113"/>
      <c r="T17" s="111"/>
      <c r="U17" s="111"/>
      <c r="V17" s="109"/>
      <c r="W17" s="111"/>
    </row>
    <row r="18" spans="1:23" x14ac:dyDescent="0.2">
      <c r="A18" s="18" t="s">
        <v>77</v>
      </c>
      <c r="B18" s="18">
        <v>20</v>
      </c>
      <c r="C18" s="18">
        <v>82.1</v>
      </c>
      <c r="F18" s="35"/>
      <c r="G18" s="35"/>
      <c r="K18" s="87"/>
      <c r="L18" s="87"/>
      <c r="M18" s="87"/>
      <c r="Q18" s="35"/>
      <c r="R18" s="109"/>
      <c r="S18" s="109"/>
      <c r="T18" s="111"/>
      <c r="U18" s="111"/>
      <c r="V18" s="109"/>
      <c r="W18" s="111"/>
    </row>
    <row r="19" spans="1:23" x14ac:dyDescent="0.2">
      <c r="A19" s="18" t="s">
        <v>79</v>
      </c>
      <c r="B19" s="18">
        <v>21</v>
      </c>
      <c r="C19" s="18">
        <v>82.2</v>
      </c>
      <c r="F19" s="35"/>
      <c r="G19" s="35"/>
      <c r="K19" s="87"/>
      <c r="L19" s="87"/>
      <c r="M19" s="87"/>
      <c r="Q19" s="35"/>
      <c r="R19" s="109"/>
      <c r="S19" s="109"/>
      <c r="T19" s="111"/>
      <c r="U19" s="111"/>
      <c r="V19" s="109"/>
      <c r="W19" s="111"/>
    </row>
    <row r="20" spans="1:23" x14ac:dyDescent="0.2">
      <c r="A20" s="18" t="s">
        <v>81</v>
      </c>
      <c r="B20" s="18">
        <v>22</v>
      </c>
      <c r="C20" s="18">
        <v>81.7</v>
      </c>
      <c r="F20" s="35"/>
      <c r="G20" s="35"/>
      <c r="K20" s="87"/>
      <c r="L20" s="87"/>
      <c r="M20" s="87"/>
      <c r="Q20" s="35"/>
      <c r="R20" s="109"/>
      <c r="S20" s="109"/>
      <c r="T20" s="111"/>
      <c r="U20" s="111"/>
      <c r="V20" s="109"/>
      <c r="W20" s="111"/>
    </row>
    <row r="21" spans="1:23" x14ac:dyDescent="0.2">
      <c r="A21" s="18" t="s">
        <v>84</v>
      </c>
      <c r="B21" s="18">
        <v>23</v>
      </c>
      <c r="C21" s="18">
        <v>80.5</v>
      </c>
      <c r="F21" s="35"/>
      <c r="G21" s="35"/>
      <c r="K21" s="87"/>
      <c r="L21" s="87"/>
      <c r="M21" s="87"/>
      <c r="Q21" s="35"/>
      <c r="R21" s="109"/>
      <c r="S21" s="109"/>
      <c r="T21" s="111"/>
      <c r="U21" s="111"/>
      <c r="V21" s="109"/>
      <c r="W21" s="111"/>
    </row>
    <row r="22" spans="1:23" x14ac:dyDescent="0.2">
      <c r="A22" s="18" t="s">
        <v>86</v>
      </c>
      <c r="B22" s="18">
        <v>24</v>
      </c>
      <c r="C22" s="18">
        <v>73</v>
      </c>
      <c r="F22" s="35"/>
      <c r="G22" s="35"/>
      <c r="K22" s="87"/>
      <c r="L22" s="87"/>
      <c r="M22" s="87"/>
      <c r="Q22" s="35"/>
      <c r="R22" s="109"/>
      <c r="S22" s="109"/>
      <c r="T22" s="111"/>
      <c r="U22" s="111"/>
      <c r="V22" s="109"/>
      <c r="W22" s="111"/>
    </row>
    <row r="23" spans="1:23" x14ac:dyDescent="0.2">
      <c r="A23" s="18" t="s">
        <v>88</v>
      </c>
      <c r="B23" s="18">
        <v>25</v>
      </c>
      <c r="C23" s="18">
        <v>72.8</v>
      </c>
      <c r="F23" s="35"/>
      <c r="G23" s="35"/>
      <c r="K23" s="87"/>
      <c r="L23" s="87"/>
      <c r="M23" s="87"/>
      <c r="Q23" s="35"/>
      <c r="R23" s="109"/>
      <c r="S23" s="109"/>
      <c r="T23" s="111"/>
      <c r="U23" s="111"/>
      <c r="V23" s="109"/>
      <c r="W23" s="111"/>
    </row>
    <row r="24" spans="1:23" x14ac:dyDescent="0.2">
      <c r="A24" s="18" t="s">
        <v>89</v>
      </c>
      <c r="B24" s="18">
        <v>26</v>
      </c>
      <c r="C24" s="18">
        <v>83.3</v>
      </c>
      <c r="F24" s="35"/>
      <c r="G24" s="35"/>
      <c r="K24" s="87"/>
      <c r="L24" s="87"/>
      <c r="M24" s="87"/>
      <c r="Q24" s="35"/>
      <c r="R24" s="109"/>
      <c r="S24" s="109"/>
      <c r="T24" s="111"/>
      <c r="U24" s="111"/>
      <c r="V24" s="109"/>
      <c r="W24" s="111"/>
    </row>
    <row r="25" spans="1:23" x14ac:dyDescent="0.2">
      <c r="A25" s="18" t="s">
        <v>90</v>
      </c>
      <c r="B25" s="18">
        <v>27</v>
      </c>
      <c r="C25" s="18">
        <v>78.2</v>
      </c>
      <c r="F25" s="35"/>
      <c r="G25" s="35"/>
      <c r="K25" s="87"/>
      <c r="L25" s="87"/>
      <c r="M25" s="87"/>
      <c r="Q25" s="35"/>
      <c r="R25" s="109"/>
      <c r="S25" s="109"/>
      <c r="T25" s="111"/>
      <c r="U25" s="111"/>
      <c r="V25" s="109"/>
      <c r="W25" s="111"/>
    </row>
    <row r="26" spans="1:23" x14ac:dyDescent="0.2">
      <c r="A26" s="18" t="s">
        <v>92</v>
      </c>
      <c r="B26" s="18">
        <v>28</v>
      </c>
      <c r="C26" s="18">
        <v>84.1</v>
      </c>
      <c r="F26" s="35"/>
      <c r="G26" s="35"/>
      <c r="K26" s="87"/>
      <c r="L26" s="87"/>
      <c r="M26" s="87"/>
      <c r="Q26" s="35"/>
      <c r="R26" s="109"/>
      <c r="S26" s="113"/>
      <c r="T26" s="114"/>
      <c r="U26" s="114"/>
      <c r="V26" s="113"/>
      <c r="W26" s="114"/>
    </row>
    <row r="27" spans="1:23" x14ac:dyDescent="0.2">
      <c r="A27" s="18" t="s">
        <v>94</v>
      </c>
      <c r="B27" s="18">
        <v>29</v>
      </c>
      <c r="C27" s="18">
        <v>81.7</v>
      </c>
      <c r="F27" s="35"/>
      <c r="G27" s="35"/>
      <c r="K27" s="87"/>
      <c r="L27" s="87"/>
      <c r="M27" s="87"/>
      <c r="Q27" s="35"/>
      <c r="R27" s="109"/>
      <c r="S27" s="109"/>
      <c r="T27" s="111"/>
      <c r="U27" s="111"/>
      <c r="V27" s="113"/>
      <c r="W27" s="111"/>
    </row>
    <row r="28" spans="1:23" x14ac:dyDescent="0.2">
      <c r="A28" s="18" t="s">
        <v>97</v>
      </c>
      <c r="B28" s="18">
        <v>30</v>
      </c>
      <c r="C28" s="18">
        <v>75.599999999999994</v>
      </c>
      <c r="F28" s="35"/>
      <c r="G28" s="35"/>
      <c r="K28" s="87"/>
      <c r="L28" s="87"/>
      <c r="M28" s="87"/>
      <c r="Q28" s="35"/>
      <c r="R28" s="109"/>
      <c r="S28" s="109"/>
      <c r="T28" s="111"/>
      <c r="U28" s="111"/>
      <c r="V28" s="109"/>
      <c r="W28" s="111"/>
    </row>
    <row r="29" spans="1:23" x14ac:dyDescent="0.2">
      <c r="A29" s="18" t="s">
        <v>99</v>
      </c>
      <c r="B29" s="18">
        <v>31</v>
      </c>
      <c r="C29" s="18">
        <v>81.400000000000006</v>
      </c>
      <c r="F29" s="35"/>
      <c r="G29" s="35"/>
      <c r="K29" s="87"/>
      <c r="L29" s="87"/>
      <c r="M29" s="87"/>
      <c r="Q29" s="35"/>
      <c r="R29" s="109"/>
      <c r="S29" s="109"/>
      <c r="T29" s="111"/>
      <c r="U29" s="111"/>
      <c r="V29" s="109"/>
      <c r="W29" s="111"/>
    </row>
    <row r="30" spans="1:23" x14ac:dyDescent="0.2">
      <c r="A30" s="18" t="s">
        <v>102</v>
      </c>
      <c r="B30" s="18">
        <v>32</v>
      </c>
      <c r="C30" s="18">
        <v>78.3</v>
      </c>
      <c r="F30" s="35"/>
      <c r="G30" s="35"/>
      <c r="K30" s="87"/>
      <c r="L30" s="87"/>
      <c r="M30" s="87"/>
      <c r="Q30" s="35"/>
      <c r="R30" s="109"/>
      <c r="S30" s="109"/>
      <c r="T30" s="111"/>
      <c r="U30" s="111"/>
      <c r="V30" s="113"/>
      <c r="W30" s="111"/>
    </row>
    <row r="31" spans="1:23" x14ac:dyDescent="0.2">
      <c r="A31" s="18" t="s">
        <v>104</v>
      </c>
      <c r="B31" s="18">
        <v>33</v>
      </c>
      <c r="C31" s="18">
        <v>81.599999999999994</v>
      </c>
      <c r="F31" s="35"/>
      <c r="G31" s="35"/>
      <c r="K31" s="87"/>
      <c r="L31" s="87"/>
      <c r="M31" s="87"/>
      <c r="Q31" s="35"/>
      <c r="R31" s="109"/>
      <c r="S31" s="109"/>
      <c r="T31" s="111"/>
      <c r="U31" s="111"/>
      <c r="V31" s="109"/>
      <c r="W31" s="111"/>
    </row>
    <row r="32" spans="1:23" x14ac:dyDescent="0.2">
      <c r="A32" s="18" t="s">
        <v>106</v>
      </c>
      <c r="B32" s="18">
        <v>34</v>
      </c>
      <c r="C32" s="18">
        <v>72.3</v>
      </c>
      <c r="F32" s="35"/>
      <c r="G32" s="35"/>
      <c r="K32" s="87"/>
      <c r="L32" s="87"/>
      <c r="M32" s="87"/>
      <c r="Q32" s="35"/>
      <c r="R32" s="109"/>
      <c r="S32" s="109"/>
      <c r="T32" s="111"/>
      <c r="U32" s="111"/>
      <c r="V32" s="113"/>
      <c r="W32" s="111"/>
    </row>
    <row r="33" spans="1:23" x14ac:dyDescent="0.2">
      <c r="A33" s="18" t="s">
        <v>109</v>
      </c>
      <c r="B33" s="18">
        <v>35</v>
      </c>
      <c r="C33" s="18">
        <v>79.8</v>
      </c>
      <c r="F33" s="35"/>
      <c r="G33" s="35"/>
      <c r="K33" s="87"/>
      <c r="L33" s="87"/>
      <c r="M33" s="87"/>
      <c r="Q33" s="35"/>
      <c r="R33" s="109"/>
      <c r="S33" s="109"/>
      <c r="T33" s="111"/>
      <c r="U33" s="111"/>
      <c r="V33" s="113"/>
      <c r="W33" s="111"/>
    </row>
    <row r="34" spans="1:23" x14ac:dyDescent="0.2">
      <c r="A34" s="18" t="s">
        <v>112</v>
      </c>
      <c r="B34" s="18">
        <v>36</v>
      </c>
      <c r="C34" s="18">
        <v>54.4</v>
      </c>
      <c r="F34" s="35"/>
      <c r="G34" s="35"/>
      <c r="K34" s="87"/>
      <c r="L34" s="87"/>
      <c r="M34" s="87"/>
      <c r="Q34" s="35"/>
      <c r="R34" s="109"/>
      <c r="S34" s="109"/>
      <c r="T34" s="111"/>
      <c r="U34" s="111"/>
      <c r="V34" s="109"/>
      <c r="W34" s="111"/>
    </row>
    <row r="35" spans="1:23" x14ac:dyDescent="0.2">
      <c r="A35" s="18" t="s">
        <v>114</v>
      </c>
      <c r="B35" s="18">
        <v>37</v>
      </c>
      <c r="C35" s="18">
        <v>81.900000000000006</v>
      </c>
      <c r="F35" s="35"/>
      <c r="G35" s="35"/>
      <c r="K35" s="87"/>
      <c r="L35" s="87"/>
      <c r="M35" s="87"/>
      <c r="Q35" s="35"/>
      <c r="R35" s="109"/>
      <c r="S35" s="109"/>
      <c r="T35" s="111"/>
      <c r="U35" s="111"/>
      <c r="V35" s="109"/>
      <c r="W35" s="111"/>
    </row>
    <row r="36" spans="1:23" x14ac:dyDescent="0.2">
      <c r="A36" s="18" t="s">
        <v>116</v>
      </c>
      <c r="B36" s="18">
        <v>38</v>
      </c>
      <c r="C36" s="18">
        <v>80</v>
      </c>
      <c r="F36" s="35"/>
      <c r="G36" s="35"/>
      <c r="K36" s="87"/>
      <c r="L36" s="87"/>
      <c r="M36" s="87"/>
      <c r="Q36" s="35"/>
      <c r="R36" s="109"/>
      <c r="S36" s="109"/>
      <c r="T36" s="111"/>
      <c r="U36" s="111"/>
      <c r="V36" s="113"/>
      <c r="W36" s="111"/>
    </row>
    <row r="37" spans="1:23" x14ac:dyDescent="0.2">
      <c r="A37" s="18" t="s">
        <v>118</v>
      </c>
      <c r="B37" s="18">
        <v>39</v>
      </c>
      <c r="C37" s="18">
        <v>83.8</v>
      </c>
      <c r="F37" s="35"/>
      <c r="G37" s="35"/>
      <c r="K37" s="87"/>
      <c r="L37" s="87"/>
      <c r="M37" s="87"/>
      <c r="Q37" s="35"/>
      <c r="R37" s="109"/>
      <c r="S37" s="109"/>
      <c r="T37" s="111"/>
      <c r="U37" s="111"/>
      <c r="V37" s="109"/>
      <c r="W37" s="111"/>
    </row>
    <row r="38" spans="1:23" x14ac:dyDescent="0.2">
      <c r="A38" s="18" t="s">
        <v>119</v>
      </c>
      <c r="B38" s="18">
        <v>40</v>
      </c>
      <c r="C38" s="18">
        <v>81</v>
      </c>
      <c r="F38" s="35"/>
      <c r="G38" s="35"/>
      <c r="K38" s="87"/>
      <c r="L38" s="87"/>
      <c r="M38" s="87"/>
      <c r="Q38" s="35"/>
      <c r="R38" s="109"/>
      <c r="S38" s="109"/>
      <c r="T38" s="111"/>
      <c r="U38" s="111"/>
      <c r="V38" s="113"/>
      <c r="W38" s="111"/>
    </row>
    <row r="39" spans="1:23" x14ac:dyDescent="0.2">
      <c r="A39" s="18" t="s">
        <v>122</v>
      </c>
      <c r="B39" s="18">
        <v>41</v>
      </c>
      <c r="C39" s="18">
        <v>72.2</v>
      </c>
      <c r="F39" s="35"/>
      <c r="G39" s="35"/>
      <c r="H39" s="30"/>
      <c r="K39" s="87"/>
      <c r="L39" s="87"/>
      <c r="M39" s="87"/>
      <c r="Q39" s="35"/>
      <c r="R39" s="109"/>
      <c r="S39" s="109"/>
      <c r="T39" s="111"/>
      <c r="U39" s="111"/>
      <c r="V39" s="109"/>
      <c r="W39" s="111"/>
    </row>
    <row r="40" spans="1:23" x14ac:dyDescent="0.2">
      <c r="A40" s="18" t="s">
        <v>123</v>
      </c>
      <c r="B40" s="18">
        <v>42</v>
      </c>
      <c r="C40" s="18">
        <v>77</v>
      </c>
      <c r="F40" s="35"/>
      <c r="G40" s="35"/>
      <c r="H40" s="30"/>
      <c r="K40" s="87"/>
      <c r="L40" s="87"/>
      <c r="M40" s="87"/>
      <c r="Q40" s="35"/>
      <c r="R40" s="109"/>
      <c r="S40" s="109"/>
      <c r="T40" s="111"/>
      <c r="U40" s="111"/>
      <c r="V40" s="113"/>
      <c r="W40" s="111"/>
    </row>
    <row r="41" spans="1:23" x14ac:dyDescent="0.2">
      <c r="A41" s="18" t="s">
        <v>125</v>
      </c>
      <c r="B41" s="18">
        <v>44</v>
      </c>
      <c r="C41" s="18">
        <v>80.3</v>
      </c>
      <c r="F41" s="35"/>
      <c r="G41" s="35"/>
      <c r="H41" s="30"/>
      <c r="K41" s="87"/>
      <c r="L41" s="87"/>
      <c r="M41" s="87"/>
      <c r="Q41" s="35"/>
      <c r="R41" s="109"/>
      <c r="S41" s="109"/>
      <c r="T41" s="111"/>
      <c r="U41" s="111"/>
      <c r="V41" s="109"/>
      <c r="W41" s="111"/>
    </row>
    <row r="42" spans="1:23" x14ac:dyDescent="0.2">
      <c r="A42" s="18" t="s">
        <v>126</v>
      </c>
      <c r="B42" s="18">
        <v>45</v>
      </c>
      <c r="C42" s="18">
        <v>82.9</v>
      </c>
      <c r="F42" s="35"/>
      <c r="G42" s="35"/>
      <c r="H42" s="30"/>
      <c r="K42" s="87"/>
      <c r="L42" s="87"/>
      <c r="M42" s="87"/>
      <c r="Q42" s="35"/>
      <c r="R42" s="109"/>
      <c r="S42" s="109"/>
      <c r="T42" s="111"/>
      <c r="U42" s="111"/>
      <c r="V42" s="113"/>
      <c r="W42" s="111"/>
    </row>
    <row r="43" spans="1:23" x14ac:dyDescent="0.2">
      <c r="A43" s="18" t="s">
        <v>127</v>
      </c>
      <c r="B43" s="18">
        <v>46</v>
      </c>
      <c r="C43" s="18">
        <v>78.2</v>
      </c>
      <c r="F43" s="35"/>
      <c r="G43" s="35"/>
      <c r="H43" s="30"/>
      <c r="K43" s="87"/>
      <c r="L43" s="87"/>
      <c r="M43" s="87"/>
      <c r="Q43" s="35"/>
      <c r="R43" s="109"/>
      <c r="S43" s="109"/>
      <c r="T43" s="111"/>
      <c r="U43" s="111"/>
      <c r="V43" s="113"/>
      <c r="W43" s="111"/>
    </row>
    <row r="44" spans="1:23" x14ac:dyDescent="0.2">
      <c r="A44" s="18" t="s">
        <v>129</v>
      </c>
      <c r="B44" s="18">
        <v>47</v>
      </c>
      <c r="C44" s="18">
        <v>83.6</v>
      </c>
      <c r="F44" s="35"/>
      <c r="G44" s="35"/>
      <c r="H44" s="30"/>
      <c r="K44" s="87"/>
      <c r="L44" s="87"/>
      <c r="M44" s="87"/>
      <c r="Q44" s="35"/>
      <c r="R44" s="109"/>
      <c r="S44" s="109"/>
      <c r="T44" s="111"/>
      <c r="U44" s="111"/>
      <c r="V44" s="109"/>
      <c r="W44" s="111"/>
    </row>
    <row r="45" spans="1:23" x14ac:dyDescent="0.2">
      <c r="A45" s="18" t="s">
        <v>130</v>
      </c>
      <c r="B45" s="18">
        <v>48</v>
      </c>
      <c r="C45" s="18">
        <v>79.8</v>
      </c>
      <c r="F45" s="35"/>
      <c r="G45" s="35"/>
      <c r="H45" s="30"/>
      <c r="K45" s="87"/>
      <c r="L45" s="87"/>
      <c r="M45" s="87"/>
      <c r="Q45" s="35"/>
      <c r="R45" s="109"/>
      <c r="S45" s="109"/>
      <c r="T45" s="111"/>
      <c r="U45" s="111"/>
      <c r="V45" s="109"/>
      <c r="W45" s="111"/>
    </row>
    <row r="46" spans="1:23" x14ac:dyDescent="0.2">
      <c r="A46" s="18" t="s">
        <v>131</v>
      </c>
      <c r="B46" s="18">
        <v>49</v>
      </c>
      <c r="C46" s="18">
        <v>77.599999999999994</v>
      </c>
      <c r="F46" s="35"/>
      <c r="G46" s="35"/>
      <c r="H46" s="30"/>
      <c r="K46" s="87"/>
      <c r="L46" s="87"/>
      <c r="M46" s="87"/>
      <c r="Q46" s="35"/>
      <c r="R46" s="109"/>
      <c r="S46" s="109"/>
      <c r="T46" s="111"/>
      <c r="U46" s="111"/>
      <c r="V46" s="109"/>
      <c r="W46" s="111"/>
    </row>
    <row r="47" spans="1:23" x14ac:dyDescent="0.2">
      <c r="A47" s="18" t="s">
        <v>132</v>
      </c>
      <c r="B47" s="18">
        <v>50</v>
      </c>
      <c r="C47" s="18">
        <v>74.900000000000006</v>
      </c>
      <c r="F47" s="35"/>
      <c r="G47" s="35"/>
      <c r="H47" s="30"/>
      <c r="K47" s="87"/>
      <c r="L47" s="87"/>
      <c r="M47" s="87"/>
      <c r="Q47" s="35"/>
      <c r="R47" s="109"/>
      <c r="S47" s="109"/>
      <c r="T47" s="111"/>
      <c r="U47" s="111"/>
      <c r="V47" s="113"/>
      <c r="W47" s="111"/>
    </row>
    <row r="48" spans="1:23" x14ac:dyDescent="0.2">
      <c r="A48" s="18" t="s">
        <v>135</v>
      </c>
      <c r="B48" s="18">
        <v>51</v>
      </c>
      <c r="C48" s="18">
        <v>77.099999999999994</v>
      </c>
      <c r="F48" s="35"/>
      <c r="G48" s="35"/>
      <c r="H48" s="30"/>
      <c r="K48" s="87"/>
      <c r="L48" s="87"/>
      <c r="M48" s="87"/>
      <c r="Q48" s="35"/>
      <c r="R48" s="109"/>
      <c r="S48" s="109"/>
      <c r="T48" s="111"/>
      <c r="U48" s="111"/>
      <c r="V48" s="113"/>
      <c r="W48" s="111"/>
    </row>
    <row r="49" spans="1:23" x14ac:dyDescent="0.2">
      <c r="A49" s="18" t="s">
        <v>136</v>
      </c>
      <c r="B49" s="18">
        <v>53</v>
      </c>
      <c r="C49" s="18">
        <v>73</v>
      </c>
      <c r="F49" s="35"/>
      <c r="G49" s="35"/>
      <c r="H49" s="30"/>
      <c r="K49" s="87"/>
      <c r="L49" s="87"/>
      <c r="M49" s="87"/>
      <c r="Q49" s="35"/>
      <c r="R49" s="109"/>
      <c r="S49" s="109"/>
      <c r="T49" s="111"/>
      <c r="U49" s="111"/>
      <c r="V49" s="113"/>
      <c r="W49" s="111"/>
    </row>
    <row r="50" spans="1:23" x14ac:dyDescent="0.2">
      <c r="A50" s="18" t="s">
        <v>138</v>
      </c>
      <c r="B50" s="18">
        <v>54</v>
      </c>
      <c r="C50" s="18">
        <v>82.9</v>
      </c>
      <c r="F50" s="35"/>
      <c r="G50" s="35"/>
      <c r="H50" s="30"/>
      <c r="K50" s="87"/>
      <c r="L50" s="87"/>
      <c r="M50" s="87"/>
      <c r="Q50" s="35"/>
      <c r="R50" s="109"/>
      <c r="S50" s="109"/>
      <c r="T50" s="111"/>
      <c r="U50" s="111"/>
      <c r="V50" s="113"/>
      <c r="W50" s="111"/>
    </row>
    <row r="51" spans="1:23" x14ac:dyDescent="0.2">
      <c r="A51" s="18" t="s">
        <v>141</v>
      </c>
      <c r="B51" s="18">
        <v>55</v>
      </c>
      <c r="C51" s="18">
        <v>80.5</v>
      </c>
      <c r="F51" s="35"/>
      <c r="G51" s="35"/>
      <c r="H51" s="30"/>
      <c r="K51" s="87"/>
      <c r="L51" s="87"/>
      <c r="M51" s="87"/>
      <c r="Q51" s="35"/>
      <c r="R51" s="109"/>
      <c r="S51" s="109"/>
      <c r="T51" s="111"/>
      <c r="U51" s="111"/>
      <c r="V51" s="109"/>
      <c r="W51" s="111"/>
    </row>
    <row r="52" spans="1:23" x14ac:dyDescent="0.2">
      <c r="A52" s="18" t="s">
        <v>142</v>
      </c>
      <c r="B52" s="18">
        <v>56</v>
      </c>
      <c r="C52" s="18">
        <v>75.900000000000006</v>
      </c>
      <c r="F52" s="35"/>
      <c r="G52" s="35"/>
      <c r="H52" s="30"/>
      <c r="K52" s="87"/>
      <c r="L52" s="87"/>
      <c r="M52" s="87"/>
      <c r="Q52" s="35"/>
      <c r="R52" s="109"/>
      <c r="S52" s="109"/>
      <c r="T52" s="111"/>
      <c r="U52" s="111"/>
      <c r="V52" s="113"/>
      <c r="W52" s="111"/>
    </row>
    <row r="53" spans="1:23" x14ac:dyDescent="0.2">
      <c r="A53" s="18" t="s">
        <v>143</v>
      </c>
      <c r="B53" s="18">
        <v>72</v>
      </c>
      <c r="C53" s="18">
        <v>79.2</v>
      </c>
      <c r="K53" s="87"/>
      <c r="L53" s="87"/>
      <c r="M53" s="87"/>
      <c r="R53" s="109"/>
      <c r="S53" s="109"/>
      <c r="T53" s="109"/>
      <c r="U53" s="109"/>
      <c r="V53" s="109"/>
      <c r="W53" s="109"/>
    </row>
    <row r="54" spans="1:23" x14ac:dyDescent="0.2">
      <c r="K54" s="87"/>
      <c r="L54" s="87"/>
      <c r="M54" s="87"/>
    </row>
    <row r="55" spans="1:23" x14ac:dyDescent="0.2">
      <c r="K55" s="87"/>
      <c r="L55" s="87"/>
      <c r="M55" s="87"/>
    </row>
    <row r="57" spans="1:23" ht="14.25" x14ac:dyDescent="0.2">
      <c r="M57" s="17"/>
    </row>
    <row r="77" spans="11:21" x14ac:dyDescent="0.2">
      <c r="K77" s="33"/>
      <c r="L77" s="33"/>
      <c r="R77" s="26"/>
    </row>
    <row r="78" spans="11:21" x14ac:dyDescent="0.2">
      <c r="P78" s="39"/>
      <c r="Q78" s="39"/>
      <c r="R78" s="39"/>
      <c r="S78" s="35"/>
      <c r="T78" s="35"/>
      <c r="U78" s="30"/>
    </row>
    <row r="79" spans="11:21" x14ac:dyDescent="0.2">
      <c r="P79" s="39"/>
      <c r="Q79" s="39"/>
      <c r="R79" s="39"/>
      <c r="S79" s="35"/>
      <c r="T79" s="35"/>
      <c r="U79" s="30"/>
    </row>
    <row r="80" spans="11:21" x14ac:dyDescent="0.2">
      <c r="P80" s="39"/>
      <c r="Q80" s="39"/>
      <c r="R80" s="39"/>
      <c r="S80" s="35"/>
      <c r="T80" s="35"/>
      <c r="U80" s="30"/>
    </row>
    <row r="81" spans="16:21" x14ac:dyDescent="0.2">
      <c r="P81" s="39"/>
      <c r="Q81" s="39"/>
      <c r="R81" s="39"/>
      <c r="S81" s="35"/>
      <c r="T81" s="35"/>
      <c r="U81" s="30"/>
    </row>
    <row r="82" spans="16:21" x14ac:dyDescent="0.2">
      <c r="P82" s="39"/>
      <c r="Q82" s="39"/>
      <c r="R82" s="39"/>
      <c r="S82" s="35"/>
      <c r="T82" s="35"/>
      <c r="U82" s="30"/>
    </row>
    <row r="83" spans="16:21" x14ac:dyDescent="0.2">
      <c r="P83" s="39"/>
      <c r="Q83" s="39"/>
      <c r="R83" s="39"/>
      <c r="S83" s="35"/>
      <c r="T83" s="35"/>
      <c r="U83" s="30"/>
    </row>
    <row r="84" spans="16:21" x14ac:dyDescent="0.2">
      <c r="P84" s="39"/>
      <c r="Q84" s="39"/>
      <c r="R84" s="39"/>
      <c r="S84" s="35"/>
      <c r="T84" s="35"/>
      <c r="U84" s="30"/>
    </row>
    <row r="85" spans="16:21" x14ac:dyDescent="0.2">
      <c r="P85" s="39"/>
      <c r="Q85" s="39"/>
      <c r="R85" s="39"/>
      <c r="S85" s="35"/>
      <c r="T85" s="35"/>
      <c r="U85" s="30"/>
    </row>
    <row r="86" spans="16:21" x14ac:dyDescent="0.2">
      <c r="P86" s="39"/>
      <c r="Q86" s="39"/>
      <c r="R86" s="39"/>
      <c r="S86" s="35"/>
      <c r="T86" s="35"/>
      <c r="U86" s="30"/>
    </row>
    <row r="87" spans="16:21" x14ac:dyDescent="0.2">
      <c r="P87" s="39"/>
      <c r="Q87" s="39"/>
      <c r="R87" s="39"/>
      <c r="S87" s="35"/>
      <c r="T87" s="35"/>
      <c r="U87" s="30"/>
    </row>
    <row r="88" spans="16:21" x14ac:dyDescent="0.2">
      <c r="P88" s="39"/>
      <c r="Q88" s="39"/>
      <c r="R88" s="39"/>
      <c r="S88" s="35"/>
      <c r="T88" s="35"/>
      <c r="U88" s="30"/>
    </row>
    <row r="89" spans="16:21" x14ac:dyDescent="0.2">
      <c r="P89" s="39"/>
      <c r="Q89" s="39"/>
      <c r="R89" s="39"/>
      <c r="S89" s="35"/>
      <c r="T89" s="35"/>
      <c r="U89" s="30"/>
    </row>
    <row r="90" spans="16:21" x14ac:dyDescent="0.2">
      <c r="P90" s="39"/>
      <c r="Q90" s="39"/>
      <c r="R90" s="39"/>
      <c r="S90" s="35"/>
      <c r="T90" s="35"/>
      <c r="U90" s="30"/>
    </row>
    <row r="91" spans="16:21" x14ac:dyDescent="0.2">
      <c r="P91" s="39"/>
      <c r="Q91" s="39"/>
      <c r="R91" s="39"/>
      <c r="S91" s="35"/>
      <c r="T91" s="35"/>
      <c r="U91" s="30"/>
    </row>
    <row r="92" spans="16:21" x14ac:dyDescent="0.2">
      <c r="P92" s="39"/>
      <c r="Q92" s="39"/>
      <c r="R92" s="39"/>
      <c r="S92" s="35"/>
      <c r="T92" s="35"/>
    </row>
    <row r="93" spans="16:21" x14ac:dyDescent="0.2">
      <c r="P93" s="39"/>
      <c r="Q93" s="39"/>
      <c r="R93" s="39"/>
      <c r="S93" s="35"/>
      <c r="T93" s="35"/>
    </row>
    <row r="94" spans="16:21" x14ac:dyDescent="0.2">
      <c r="P94" s="39"/>
      <c r="Q94" s="39"/>
      <c r="R94" s="39"/>
      <c r="S94" s="35"/>
      <c r="T94" s="35"/>
    </row>
    <row r="95" spans="16:21" x14ac:dyDescent="0.2">
      <c r="P95" s="39"/>
      <c r="Q95" s="39"/>
      <c r="R95" s="39"/>
      <c r="S95" s="35"/>
      <c r="T95" s="35"/>
    </row>
    <row r="96" spans="16:21" x14ac:dyDescent="0.2">
      <c r="P96" s="39"/>
      <c r="Q96" s="39"/>
      <c r="R96" s="39"/>
      <c r="S96" s="35"/>
      <c r="T96" s="35"/>
    </row>
    <row r="97" spans="16:20" x14ac:dyDescent="0.2">
      <c r="P97" s="39"/>
      <c r="Q97" s="39"/>
      <c r="R97" s="39"/>
      <c r="S97" s="35"/>
      <c r="T97" s="35"/>
    </row>
    <row r="98" spans="16:20" x14ac:dyDescent="0.2">
      <c r="P98" s="39"/>
      <c r="Q98" s="39"/>
      <c r="R98" s="39"/>
      <c r="S98" s="35"/>
      <c r="T98" s="35"/>
    </row>
    <row r="99" spans="16:20" x14ac:dyDescent="0.2">
      <c r="P99" s="39"/>
      <c r="Q99" s="39"/>
      <c r="R99" s="39"/>
      <c r="S99" s="35"/>
      <c r="T99" s="35"/>
    </row>
    <row r="100" spans="16:20" x14ac:dyDescent="0.2">
      <c r="P100" s="39"/>
      <c r="Q100" s="39"/>
      <c r="R100" s="39"/>
      <c r="S100" s="35"/>
      <c r="T100" s="35"/>
    </row>
    <row r="101" spans="16:20" x14ac:dyDescent="0.2">
      <c r="P101" s="39"/>
      <c r="Q101" s="39"/>
      <c r="R101" s="39"/>
      <c r="S101" s="35"/>
      <c r="T101" s="35"/>
    </row>
    <row r="102" spans="16:20" x14ac:dyDescent="0.2">
      <c r="P102" s="39"/>
      <c r="Q102" s="39"/>
      <c r="R102" s="39"/>
      <c r="S102" s="35"/>
      <c r="T102" s="35"/>
    </row>
    <row r="103" spans="16:20" x14ac:dyDescent="0.2">
      <c r="P103" s="39"/>
      <c r="Q103" s="39"/>
      <c r="R103" s="39"/>
      <c r="S103" s="35"/>
      <c r="T103" s="35"/>
    </row>
    <row r="104" spans="16:20" x14ac:dyDescent="0.2">
      <c r="P104" s="39"/>
      <c r="Q104" s="39"/>
      <c r="R104" s="39"/>
      <c r="S104" s="35"/>
      <c r="T104" s="35"/>
    </row>
    <row r="105" spans="16:20" x14ac:dyDescent="0.2">
      <c r="P105" s="39"/>
      <c r="Q105" s="39"/>
      <c r="R105" s="39"/>
      <c r="S105" s="35"/>
      <c r="T105" s="35"/>
    </row>
    <row r="106" spans="16:20" x14ac:dyDescent="0.2">
      <c r="P106" s="39"/>
      <c r="Q106" s="39"/>
      <c r="R106" s="39"/>
      <c r="S106" s="35"/>
      <c r="T106" s="35"/>
    </row>
    <row r="107" spans="16:20" x14ac:dyDescent="0.2">
      <c r="P107" s="39"/>
      <c r="Q107" s="39"/>
      <c r="R107" s="39"/>
      <c r="S107" s="35"/>
      <c r="T107" s="35"/>
    </row>
    <row r="108" spans="16:20" x14ac:dyDescent="0.2">
      <c r="P108" s="39"/>
      <c r="Q108" s="39"/>
      <c r="R108" s="39"/>
      <c r="S108" s="35"/>
      <c r="T108" s="35"/>
    </row>
    <row r="109" spans="16:20" x14ac:dyDescent="0.2">
      <c r="P109" s="39"/>
      <c r="Q109" s="39"/>
      <c r="R109" s="39"/>
      <c r="S109" s="35"/>
      <c r="T109" s="35"/>
    </row>
    <row r="110" spans="16:20" x14ac:dyDescent="0.2">
      <c r="P110" s="39"/>
      <c r="Q110" s="39"/>
      <c r="R110" s="39"/>
      <c r="S110" s="35"/>
      <c r="T110" s="35"/>
    </row>
    <row r="111" spans="16:20" x14ac:dyDescent="0.2">
      <c r="P111" s="39"/>
      <c r="Q111" s="39"/>
      <c r="R111" s="39"/>
      <c r="S111" s="35"/>
      <c r="T111" s="35"/>
    </row>
    <row r="112" spans="16:20" x14ac:dyDescent="0.2">
      <c r="P112" s="39"/>
      <c r="Q112" s="39"/>
      <c r="R112" s="39"/>
      <c r="S112" s="35"/>
      <c r="T112" s="35"/>
    </row>
    <row r="113" spans="16:20" x14ac:dyDescent="0.2">
      <c r="P113" s="39"/>
      <c r="Q113" s="39"/>
      <c r="R113" s="39"/>
      <c r="S113" s="35"/>
      <c r="T113" s="35"/>
    </row>
    <row r="114" spans="16:20" x14ac:dyDescent="0.2">
      <c r="P114" s="39"/>
      <c r="Q114" s="39"/>
      <c r="R114" s="39"/>
      <c r="S114" s="35"/>
      <c r="T114" s="35"/>
    </row>
    <row r="115" spans="16:20" x14ac:dyDescent="0.2">
      <c r="P115" s="39"/>
      <c r="Q115" s="39"/>
      <c r="R115" s="39"/>
      <c r="S115" s="35"/>
      <c r="T115" s="35"/>
    </row>
    <row r="116" spans="16:20" x14ac:dyDescent="0.2">
      <c r="P116" s="39"/>
      <c r="Q116" s="39"/>
      <c r="R116" s="39"/>
      <c r="S116" s="35"/>
      <c r="T116" s="35"/>
    </row>
    <row r="117" spans="16:20" x14ac:dyDescent="0.2">
      <c r="P117" s="39"/>
      <c r="Q117" s="39"/>
      <c r="R117" s="39"/>
      <c r="S117" s="35"/>
      <c r="T117" s="35"/>
    </row>
    <row r="118" spans="16:20" x14ac:dyDescent="0.2">
      <c r="P118" s="39"/>
      <c r="Q118" s="39"/>
      <c r="R118" s="39"/>
      <c r="S118" s="35"/>
      <c r="T118" s="35"/>
    </row>
    <row r="119" spans="16:20" x14ac:dyDescent="0.2">
      <c r="P119" s="39"/>
      <c r="Q119" s="39"/>
      <c r="R119" s="39"/>
      <c r="S119" s="35"/>
      <c r="T119" s="35"/>
    </row>
    <row r="120" spans="16:20" x14ac:dyDescent="0.2">
      <c r="P120" s="39"/>
      <c r="Q120" s="39"/>
      <c r="R120" s="39"/>
      <c r="S120" s="35"/>
      <c r="T120" s="35"/>
    </row>
    <row r="121" spans="16:20" x14ac:dyDescent="0.2">
      <c r="P121" s="39"/>
      <c r="Q121" s="39"/>
      <c r="R121" s="39"/>
      <c r="S121" s="35"/>
      <c r="T121" s="35"/>
    </row>
    <row r="122" spans="16:20" x14ac:dyDescent="0.2">
      <c r="P122" s="39"/>
      <c r="Q122" s="39"/>
      <c r="R122" s="39"/>
      <c r="S122" s="35"/>
      <c r="T122" s="35"/>
    </row>
    <row r="123" spans="16:20" x14ac:dyDescent="0.2">
      <c r="P123" s="39"/>
      <c r="Q123" s="39"/>
      <c r="R123" s="39"/>
      <c r="S123" s="35"/>
      <c r="T123" s="35"/>
    </row>
    <row r="124" spans="16:20" x14ac:dyDescent="0.2">
      <c r="P124" s="39"/>
      <c r="Q124" s="39"/>
      <c r="R124" s="39"/>
      <c r="S124" s="35"/>
      <c r="T124" s="35"/>
    </row>
    <row r="125" spans="16:20" x14ac:dyDescent="0.2">
      <c r="P125" s="39"/>
      <c r="Q125" s="39"/>
      <c r="R125" s="39"/>
      <c r="S125" s="35"/>
      <c r="T125" s="35"/>
    </row>
    <row r="126" spans="16:20" x14ac:dyDescent="0.2">
      <c r="P126" s="39"/>
      <c r="Q126" s="39"/>
      <c r="R126" s="39"/>
      <c r="S126" s="35"/>
      <c r="T126" s="35"/>
    </row>
    <row r="127" spans="16:20" x14ac:dyDescent="0.2">
      <c r="P127" s="39"/>
      <c r="Q127" s="39"/>
      <c r="R127" s="39"/>
      <c r="S127" s="35"/>
      <c r="T127" s="35"/>
    </row>
  </sheetData>
  <mergeCells count="1">
    <mergeCell ref="I1:M2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2"/>
  <sheetViews>
    <sheetView workbookViewId="0">
      <selection activeCell="O2" sqref="O2:Y2"/>
    </sheetView>
  </sheetViews>
  <sheetFormatPr defaultRowHeight="15" x14ac:dyDescent="0.25"/>
  <cols>
    <col min="1" max="1" width="8.7109375" customWidth="1"/>
    <col min="11" max="11" width="13.85546875" style="51" customWidth="1"/>
  </cols>
  <sheetData>
    <row r="1" spans="1:25" ht="68.25" customHeight="1" x14ac:dyDescent="0.25">
      <c r="A1" t="s">
        <v>144</v>
      </c>
      <c r="B1" t="s">
        <v>145</v>
      </c>
      <c r="C1" t="s">
        <v>146</v>
      </c>
      <c r="D1" t="s">
        <v>147</v>
      </c>
      <c r="E1" s="40" t="s">
        <v>148</v>
      </c>
      <c r="F1" s="40" t="s">
        <v>149</v>
      </c>
      <c r="G1" s="40" t="s">
        <v>150</v>
      </c>
      <c r="H1" s="41" t="s">
        <v>151</v>
      </c>
      <c r="I1" s="41" t="s">
        <v>152</v>
      </c>
      <c r="J1" s="41" t="s">
        <v>153</v>
      </c>
      <c r="K1" s="41" t="s">
        <v>154</v>
      </c>
      <c r="L1" s="42" t="s">
        <v>155</v>
      </c>
      <c r="M1" s="43" t="s">
        <v>156</v>
      </c>
    </row>
    <row r="2" spans="1:25" x14ac:dyDescent="0.25">
      <c r="A2" t="s">
        <v>112</v>
      </c>
      <c r="B2">
        <v>35620</v>
      </c>
      <c r="C2">
        <v>5602</v>
      </c>
      <c r="D2">
        <v>5602</v>
      </c>
      <c r="E2">
        <v>9899448</v>
      </c>
      <c r="F2">
        <v>5334432</v>
      </c>
      <c r="G2">
        <v>53.886156076581237</v>
      </c>
      <c r="H2" s="44">
        <v>48.693277153889582</v>
      </c>
      <c r="I2" s="44">
        <v>55.420609164683889</v>
      </c>
      <c r="J2" s="44">
        <v>56.295828684338105</v>
      </c>
      <c r="K2" s="45">
        <v>56.295828684338105</v>
      </c>
      <c r="L2" s="46">
        <f t="shared" ref="L2:L42" si="0">G2-K2</f>
        <v>-2.4096726077568675</v>
      </c>
      <c r="M2" s="47">
        <f>G2-H2</f>
        <v>5.192878922691655</v>
      </c>
      <c r="O2" s="285" t="s">
        <v>160</v>
      </c>
      <c r="P2" s="285"/>
      <c r="Q2" s="285"/>
      <c r="R2" s="285"/>
      <c r="S2" s="285"/>
      <c r="T2" s="285"/>
      <c r="U2" s="285"/>
      <c r="V2" s="285"/>
      <c r="W2" s="285"/>
      <c r="X2" s="285"/>
      <c r="Y2" s="285"/>
    </row>
    <row r="3" spans="1:25" x14ac:dyDescent="0.25">
      <c r="A3" t="s">
        <v>157</v>
      </c>
      <c r="B3">
        <v>47900</v>
      </c>
      <c r="C3">
        <v>8872</v>
      </c>
      <c r="D3">
        <v>8872</v>
      </c>
      <c r="E3">
        <v>4361747</v>
      </c>
      <c r="F3">
        <v>3023995</v>
      </c>
      <c r="G3">
        <v>69.329903820648013</v>
      </c>
      <c r="H3" s="44">
        <v>56.533011879915705</v>
      </c>
      <c r="I3" s="44">
        <v>66.095565498987284</v>
      </c>
      <c r="J3" s="44">
        <v>70.425849923366499</v>
      </c>
      <c r="K3" s="45">
        <v>70.425849923366499</v>
      </c>
      <c r="L3" s="46">
        <f t="shared" si="0"/>
        <v>-1.0959461027184858</v>
      </c>
      <c r="M3" s="47">
        <f t="shared" ref="M3:M50" si="1">G3-H3</f>
        <v>12.796891940732309</v>
      </c>
    </row>
    <row r="4" spans="1:25" x14ac:dyDescent="0.25">
      <c r="A4" t="s">
        <v>158</v>
      </c>
      <c r="B4">
        <v>16980</v>
      </c>
      <c r="C4">
        <v>1602</v>
      </c>
      <c r="D4">
        <v>1602</v>
      </c>
      <c r="E4">
        <v>4289558</v>
      </c>
      <c r="F4">
        <v>3047301</v>
      </c>
      <c r="G4">
        <v>71.039976612975039</v>
      </c>
      <c r="H4" s="44">
        <v>59.117043080952726</v>
      </c>
      <c r="I4" s="44">
        <v>67.59427834979266</v>
      </c>
      <c r="J4" s="44">
        <v>70.478351905641105</v>
      </c>
      <c r="K4" s="45">
        <v>70.478351905641105</v>
      </c>
      <c r="L4" s="47">
        <f t="shared" si="0"/>
        <v>0.56162470733393377</v>
      </c>
      <c r="M4" s="47">
        <f t="shared" si="1"/>
        <v>11.922933532022313</v>
      </c>
    </row>
    <row r="5" spans="1:25" x14ac:dyDescent="0.25">
      <c r="A5" t="s">
        <v>159</v>
      </c>
      <c r="B5">
        <v>37980</v>
      </c>
      <c r="C5">
        <v>6162</v>
      </c>
      <c r="D5">
        <v>6162</v>
      </c>
      <c r="E5">
        <v>2846995</v>
      </c>
      <c r="F5">
        <v>2109579</v>
      </c>
      <c r="G5">
        <v>74.098444149006241</v>
      </c>
      <c r="H5" s="44">
        <v>60.231130531999021</v>
      </c>
      <c r="I5" s="44">
        <v>69.134566385391551</v>
      </c>
      <c r="J5" s="44">
        <v>73.284980313667134</v>
      </c>
      <c r="K5" s="45">
        <v>73.284980313667134</v>
      </c>
      <c r="L5" s="47">
        <f t="shared" si="0"/>
        <v>0.81346383533910682</v>
      </c>
      <c r="M5" s="47">
        <f t="shared" si="1"/>
        <v>13.86731361700722</v>
      </c>
    </row>
    <row r="6" spans="1:25" x14ac:dyDescent="0.25">
      <c r="A6" t="s">
        <v>161</v>
      </c>
      <c r="B6">
        <v>47260</v>
      </c>
      <c r="D6">
        <v>47260</v>
      </c>
      <c r="E6">
        <v>813227</v>
      </c>
      <c r="F6">
        <v>658008</v>
      </c>
      <c r="G6">
        <v>80.913201357062675</v>
      </c>
      <c r="H6" s="44">
        <v>60.281707110037729</v>
      </c>
      <c r="I6" s="44">
        <v>72.712341688745852</v>
      </c>
      <c r="J6" s="44">
        <v>78.865361828824533</v>
      </c>
      <c r="K6" s="45">
        <v>78.865361828824533</v>
      </c>
      <c r="L6" s="47">
        <f t="shared" si="0"/>
        <v>2.0478395282381427</v>
      </c>
      <c r="M6" s="47">
        <f t="shared" si="1"/>
        <v>20.631494247024946</v>
      </c>
    </row>
    <row r="7" spans="1:25" x14ac:dyDescent="0.25">
      <c r="A7" t="s">
        <v>162</v>
      </c>
      <c r="B7">
        <v>14460</v>
      </c>
      <c r="C7">
        <v>1122</v>
      </c>
      <c r="D7">
        <v>1122</v>
      </c>
      <c r="E7">
        <v>2844377</v>
      </c>
      <c r="F7">
        <v>2046582</v>
      </c>
      <c r="G7">
        <v>71.951854483424668</v>
      </c>
      <c r="H7" s="44">
        <v>60.569164894701579</v>
      </c>
      <c r="I7" s="44">
        <v>71.943081434628965</v>
      </c>
      <c r="J7" s="44">
        <v>73.863827673285769</v>
      </c>
      <c r="K7" s="45">
        <v>73.863827673285769</v>
      </c>
      <c r="L7" s="46">
        <f t="shared" si="0"/>
        <v>-1.9119731898611008</v>
      </c>
      <c r="M7" s="47">
        <f t="shared" si="1"/>
        <v>11.382689588723089</v>
      </c>
    </row>
    <row r="8" spans="1:25" x14ac:dyDescent="0.25">
      <c r="A8" t="s">
        <v>163</v>
      </c>
      <c r="B8">
        <v>38300</v>
      </c>
      <c r="D8">
        <v>38300</v>
      </c>
      <c r="E8">
        <v>1079349</v>
      </c>
      <c r="F8">
        <v>831352</v>
      </c>
      <c r="G8">
        <v>77.023465070148774</v>
      </c>
      <c r="H8" s="44">
        <v>61.435369772400293</v>
      </c>
      <c r="I8" s="44">
        <v>71.9937489317022</v>
      </c>
      <c r="J8" s="44">
        <v>77.400378681122874</v>
      </c>
      <c r="K8" s="45">
        <v>77.400378681122874</v>
      </c>
      <c r="L8" s="46">
        <f t="shared" si="0"/>
        <v>-0.37691361097409981</v>
      </c>
      <c r="M8" s="47">
        <f t="shared" si="1"/>
        <v>15.588095297748481</v>
      </c>
    </row>
    <row r="9" spans="1:25" x14ac:dyDescent="0.25">
      <c r="A9" t="s">
        <v>164</v>
      </c>
      <c r="B9">
        <v>35380</v>
      </c>
      <c r="D9">
        <v>35380</v>
      </c>
      <c r="E9">
        <v>522299</v>
      </c>
      <c r="F9">
        <v>407905</v>
      </c>
      <c r="G9">
        <v>78.097986019502244</v>
      </c>
      <c r="H9" s="44">
        <v>61.934168828516754</v>
      </c>
      <c r="I9" s="44">
        <v>70.946986723641473</v>
      </c>
      <c r="J9" s="44">
        <v>73.007224463249202</v>
      </c>
      <c r="K9" s="45">
        <v>73.007224463249202</v>
      </c>
      <c r="L9" s="47">
        <f t="shared" si="0"/>
        <v>5.0907615562530424</v>
      </c>
      <c r="M9" s="47">
        <f t="shared" si="1"/>
        <v>16.16381719098549</v>
      </c>
    </row>
    <row r="10" spans="1:25" x14ac:dyDescent="0.25">
      <c r="A10" t="s">
        <v>165</v>
      </c>
      <c r="B10">
        <v>41860</v>
      </c>
      <c r="C10">
        <v>7362</v>
      </c>
      <c r="D10">
        <v>7362</v>
      </c>
      <c r="E10">
        <v>3458438</v>
      </c>
      <c r="F10">
        <v>2340889</v>
      </c>
      <c r="G10">
        <v>67.686308096313994</v>
      </c>
      <c r="H10" s="44">
        <v>62.894969783433964</v>
      </c>
      <c r="I10" s="44">
        <v>68.289348428987083</v>
      </c>
      <c r="J10" s="44">
        <v>68.055890217143329</v>
      </c>
      <c r="K10" s="45">
        <v>68.055890217143329</v>
      </c>
      <c r="L10" s="46">
        <f t="shared" si="0"/>
        <v>-0.36958212082933528</v>
      </c>
      <c r="M10" s="47">
        <f t="shared" si="1"/>
        <v>4.7913383128800291</v>
      </c>
    </row>
    <row r="11" spans="1:25" x14ac:dyDescent="0.25">
      <c r="A11" t="s">
        <v>166</v>
      </c>
      <c r="B11">
        <v>33460</v>
      </c>
      <c r="D11">
        <v>33460</v>
      </c>
      <c r="E11">
        <v>1668529</v>
      </c>
      <c r="F11">
        <v>1306255</v>
      </c>
      <c r="G11">
        <v>78.287821188603857</v>
      </c>
      <c r="H11" s="44">
        <v>62.917971624334889</v>
      </c>
      <c r="I11" s="44">
        <v>75.860222769681968</v>
      </c>
      <c r="J11" s="44">
        <v>78.339068032966694</v>
      </c>
      <c r="K11" s="45">
        <v>78.339068032966694</v>
      </c>
      <c r="L11" s="46">
        <f t="shared" si="0"/>
        <v>-5.1246844362836441E-2</v>
      </c>
      <c r="M11" s="47">
        <f t="shared" si="1"/>
        <v>15.369849564268968</v>
      </c>
    </row>
    <row r="12" spans="1:25" x14ac:dyDescent="0.25">
      <c r="A12" t="s">
        <v>167</v>
      </c>
      <c r="B12">
        <v>41740</v>
      </c>
      <c r="D12">
        <v>41740</v>
      </c>
      <c r="E12">
        <v>1389165</v>
      </c>
      <c r="F12">
        <v>1058032</v>
      </c>
      <c r="G12">
        <v>76.163162763242667</v>
      </c>
      <c r="H12" s="44">
        <v>63.750058506903812</v>
      </c>
      <c r="I12" s="44">
        <v>70.895025055955315</v>
      </c>
      <c r="J12" s="44">
        <v>73.879398508506711</v>
      </c>
      <c r="K12" s="45">
        <v>73.879398508506711</v>
      </c>
      <c r="L12" s="47">
        <f t="shared" si="0"/>
        <v>2.2837642547359565</v>
      </c>
      <c r="M12" s="47">
        <f t="shared" si="1"/>
        <v>12.413104256338855</v>
      </c>
    </row>
    <row r="13" spans="1:25" x14ac:dyDescent="0.25">
      <c r="A13" t="s">
        <v>168</v>
      </c>
      <c r="B13">
        <v>42660</v>
      </c>
      <c r="C13">
        <v>7602</v>
      </c>
      <c r="D13">
        <v>7602</v>
      </c>
      <c r="E13">
        <v>1888318</v>
      </c>
      <c r="F13">
        <v>1336410</v>
      </c>
      <c r="G13">
        <v>70.772507596707754</v>
      </c>
      <c r="H13" s="44">
        <v>63.994517009039207</v>
      </c>
      <c r="I13" s="44">
        <v>73.078425907527603</v>
      </c>
      <c r="J13" s="44">
        <v>71.630492550489123</v>
      </c>
      <c r="K13" s="45">
        <v>71.630492550489123</v>
      </c>
      <c r="L13" s="46">
        <f t="shared" si="0"/>
        <v>-0.85798495378136863</v>
      </c>
      <c r="M13" s="47">
        <f t="shared" si="1"/>
        <v>6.7779905876685476</v>
      </c>
    </row>
    <row r="14" spans="1:25" x14ac:dyDescent="0.25">
      <c r="A14" t="s">
        <v>169</v>
      </c>
      <c r="B14">
        <v>40380</v>
      </c>
      <c r="D14">
        <v>40380</v>
      </c>
      <c r="E14">
        <v>483393</v>
      </c>
      <c r="F14">
        <v>399150</v>
      </c>
      <c r="G14">
        <v>82.572565179884691</v>
      </c>
      <c r="H14" s="44">
        <v>64.921138012338247</v>
      </c>
      <c r="I14" s="44">
        <v>77.67576358603425</v>
      </c>
      <c r="J14" s="44">
        <v>81.78687109869314</v>
      </c>
      <c r="K14" s="45">
        <v>81.78687109869314</v>
      </c>
      <c r="L14" s="47">
        <f t="shared" si="0"/>
        <v>0.78569408119155071</v>
      </c>
      <c r="M14" s="47">
        <f t="shared" si="1"/>
        <v>17.651427167546444</v>
      </c>
    </row>
    <row r="15" spans="1:25" x14ac:dyDescent="0.25">
      <c r="A15" t="s">
        <v>170</v>
      </c>
      <c r="B15">
        <v>19740</v>
      </c>
      <c r="C15">
        <v>2082</v>
      </c>
      <c r="D15">
        <v>2082</v>
      </c>
      <c r="E15">
        <v>1523841</v>
      </c>
      <c r="F15">
        <v>1151319</v>
      </c>
      <c r="G15">
        <v>75.553748717878051</v>
      </c>
      <c r="H15" s="44">
        <v>65.34071947431886</v>
      </c>
      <c r="I15" s="44">
        <v>74.978940387418959</v>
      </c>
      <c r="J15" s="44">
        <v>75.603127727939679</v>
      </c>
      <c r="K15" s="45">
        <v>75.603127727939679</v>
      </c>
      <c r="L15" s="47">
        <f t="shared" si="0"/>
        <v>-4.9379010061628037E-2</v>
      </c>
      <c r="M15" s="47">
        <f t="shared" si="1"/>
        <v>10.213029243559191</v>
      </c>
    </row>
    <row r="16" spans="1:25" x14ac:dyDescent="0.25">
      <c r="A16" t="s">
        <v>171</v>
      </c>
      <c r="B16">
        <v>38900</v>
      </c>
      <c r="C16">
        <v>6442</v>
      </c>
      <c r="D16">
        <v>6442</v>
      </c>
      <c r="E16">
        <v>1175988</v>
      </c>
      <c r="F16">
        <v>850110</v>
      </c>
      <c r="G16">
        <v>72.289002949009685</v>
      </c>
      <c r="H16" s="44">
        <v>65.379788526843001</v>
      </c>
      <c r="I16" s="44">
        <v>73.757027014159121</v>
      </c>
      <c r="J16" s="44">
        <v>73.120610822407798</v>
      </c>
      <c r="K16" s="45">
        <v>73.120610822407798</v>
      </c>
      <c r="L16" s="46">
        <f t="shared" si="0"/>
        <v>-0.83160787339811293</v>
      </c>
      <c r="M16" s="47">
        <f t="shared" si="1"/>
        <v>6.9092144221666842</v>
      </c>
    </row>
    <row r="17" spans="1:15" x14ac:dyDescent="0.25">
      <c r="A17" t="s">
        <v>172</v>
      </c>
      <c r="B17">
        <v>33340</v>
      </c>
      <c r="C17">
        <v>5082</v>
      </c>
      <c r="D17">
        <v>5082</v>
      </c>
      <c r="E17">
        <v>821226</v>
      </c>
      <c r="F17">
        <v>661511</v>
      </c>
      <c r="G17">
        <v>80.551638647583005</v>
      </c>
      <c r="H17" s="44">
        <v>65.537311254872805</v>
      </c>
      <c r="I17" s="44">
        <v>77.169001180197526</v>
      </c>
      <c r="J17" s="44">
        <v>80.098790520027421</v>
      </c>
      <c r="K17" s="45">
        <v>80.098790520027421</v>
      </c>
      <c r="L17" s="47">
        <f t="shared" si="0"/>
        <v>0.45284812755558335</v>
      </c>
      <c r="M17" s="47">
        <f t="shared" si="1"/>
        <v>15.0143273927102</v>
      </c>
    </row>
    <row r="18" spans="1:15" x14ac:dyDescent="0.25">
      <c r="A18" t="s">
        <v>173</v>
      </c>
      <c r="B18">
        <v>39300</v>
      </c>
      <c r="D18">
        <v>39300</v>
      </c>
      <c r="E18">
        <v>728425</v>
      </c>
      <c r="F18">
        <v>592535</v>
      </c>
      <c r="G18">
        <v>81.344682019425477</v>
      </c>
      <c r="H18" s="44">
        <v>65.618916107461686</v>
      </c>
      <c r="I18" s="44">
        <v>78.596969338401692</v>
      </c>
      <c r="J18" s="44">
        <v>80.683299132375708</v>
      </c>
      <c r="K18" s="45">
        <v>80.683299132375708</v>
      </c>
      <c r="L18" s="47">
        <f t="shared" si="0"/>
        <v>0.66138288704976844</v>
      </c>
      <c r="M18" s="47">
        <f t="shared" si="1"/>
        <v>15.725765911963791</v>
      </c>
    </row>
    <row r="19" spans="1:15" x14ac:dyDescent="0.25">
      <c r="A19" t="s">
        <v>174</v>
      </c>
      <c r="B19">
        <v>39580</v>
      </c>
      <c r="D19">
        <v>39580</v>
      </c>
      <c r="E19">
        <v>544093</v>
      </c>
      <c r="F19">
        <v>446280</v>
      </c>
      <c r="G19">
        <v>82.022742435576262</v>
      </c>
      <c r="H19" s="44">
        <v>65.637683627188437</v>
      </c>
      <c r="I19" s="44">
        <v>77.400133473162356</v>
      </c>
      <c r="J19" s="44">
        <v>78.494028098303573</v>
      </c>
      <c r="K19" s="45">
        <v>78.494028098303573</v>
      </c>
      <c r="L19" s="47">
        <f t="shared" si="0"/>
        <v>3.5287143372726888</v>
      </c>
      <c r="M19" s="47">
        <f t="shared" si="1"/>
        <v>16.385058808387825</v>
      </c>
    </row>
    <row r="20" spans="1:15" x14ac:dyDescent="0.25">
      <c r="A20" t="s">
        <v>175</v>
      </c>
      <c r="B20">
        <v>41620</v>
      </c>
      <c r="D20">
        <v>41620</v>
      </c>
      <c r="E20">
        <v>522765</v>
      </c>
      <c r="F20">
        <v>406100</v>
      </c>
      <c r="G20">
        <v>77.683088959666392</v>
      </c>
      <c r="H20" s="44">
        <v>66.054415035760982</v>
      </c>
      <c r="I20" s="44">
        <v>76.292303134739996</v>
      </c>
      <c r="J20" s="44">
        <v>77.158745767775343</v>
      </c>
      <c r="K20" s="45">
        <v>77.158745767775343</v>
      </c>
      <c r="L20" s="47">
        <f t="shared" si="0"/>
        <v>0.52434319189104883</v>
      </c>
      <c r="M20" s="47">
        <f t="shared" si="1"/>
        <v>11.62867392390541</v>
      </c>
    </row>
    <row r="21" spans="1:15" x14ac:dyDescent="0.25">
      <c r="A21" t="s">
        <v>176</v>
      </c>
      <c r="B21">
        <v>27260</v>
      </c>
      <c r="D21">
        <v>27260</v>
      </c>
      <c r="E21">
        <v>605582</v>
      </c>
      <c r="F21">
        <v>499797</v>
      </c>
      <c r="G21">
        <v>82.531680267907575</v>
      </c>
      <c r="H21" s="44">
        <v>66.235335323434242</v>
      </c>
      <c r="I21" s="44">
        <v>76.2261141474536</v>
      </c>
      <c r="J21" s="44">
        <v>80.277534592339094</v>
      </c>
      <c r="K21" s="45">
        <v>80.277534592339094</v>
      </c>
      <c r="L21" s="47">
        <f t="shared" si="0"/>
        <v>2.2541456755684806</v>
      </c>
      <c r="M21" s="47">
        <f t="shared" si="1"/>
        <v>16.296344944473333</v>
      </c>
    </row>
    <row r="22" spans="1:15" x14ac:dyDescent="0.25">
      <c r="A22" t="s">
        <v>177</v>
      </c>
      <c r="B22">
        <v>15380</v>
      </c>
      <c r="D22">
        <v>15380</v>
      </c>
      <c r="E22">
        <v>513469</v>
      </c>
      <c r="F22">
        <v>420818</v>
      </c>
      <c r="G22">
        <v>81.955872701175721</v>
      </c>
      <c r="H22" s="44">
        <v>66.586325155286957</v>
      </c>
      <c r="I22" s="44">
        <v>77.09076257432379</v>
      </c>
      <c r="J22" s="44">
        <v>81.686172768329016</v>
      </c>
      <c r="K22" s="45">
        <v>81.686172768329016</v>
      </c>
      <c r="L22" s="47">
        <f t="shared" si="0"/>
        <v>0.26969993284670579</v>
      </c>
      <c r="M22" s="47">
        <f t="shared" si="1"/>
        <v>15.369547545888764</v>
      </c>
    </row>
    <row r="23" spans="1:15" x14ac:dyDescent="0.25">
      <c r="A23" t="s">
        <v>178</v>
      </c>
      <c r="B23">
        <v>41700</v>
      </c>
      <c r="D23">
        <v>41700</v>
      </c>
      <c r="E23">
        <v>965808</v>
      </c>
      <c r="F23">
        <v>768185</v>
      </c>
      <c r="G23">
        <v>79.538065536835475</v>
      </c>
      <c r="H23" s="44">
        <v>66.776304264041201</v>
      </c>
      <c r="I23" s="44">
        <v>74.497216215608901</v>
      </c>
      <c r="J23" s="44">
        <v>76.238934569942103</v>
      </c>
      <c r="K23" s="45">
        <v>76.238934569942103</v>
      </c>
      <c r="L23" s="47">
        <f t="shared" si="0"/>
        <v>3.2991309668933724</v>
      </c>
      <c r="M23" s="47">
        <f t="shared" si="1"/>
        <v>12.761761272794274</v>
      </c>
    </row>
    <row r="24" spans="1:15" x14ac:dyDescent="0.25">
      <c r="A24" t="s">
        <v>179</v>
      </c>
      <c r="B24">
        <v>25540</v>
      </c>
      <c r="D24">
        <v>25540</v>
      </c>
      <c r="E24">
        <v>582016</v>
      </c>
      <c r="F24">
        <v>474470</v>
      </c>
      <c r="G24">
        <v>81.521813833296676</v>
      </c>
      <c r="H24" s="44">
        <v>67.074762728010441</v>
      </c>
      <c r="I24" s="44">
        <v>78.918624159670543</v>
      </c>
      <c r="J24" s="44">
        <v>82.472946045638395</v>
      </c>
      <c r="K24" s="45">
        <v>82.472946045638395</v>
      </c>
      <c r="L24" s="46">
        <f t="shared" si="0"/>
        <v>-0.95113221234171874</v>
      </c>
      <c r="M24" s="47">
        <f t="shared" si="1"/>
        <v>14.447051105286235</v>
      </c>
      <c r="O24" s="155" t="s">
        <v>298</v>
      </c>
    </row>
    <row r="25" spans="1:15" x14ac:dyDescent="0.25">
      <c r="A25" t="s">
        <v>180</v>
      </c>
      <c r="B25">
        <v>41180</v>
      </c>
      <c r="D25">
        <v>41180</v>
      </c>
      <c r="E25">
        <v>1304601</v>
      </c>
      <c r="F25">
        <v>1083333</v>
      </c>
      <c r="G25">
        <v>83.039412050121072</v>
      </c>
      <c r="H25" s="44">
        <v>67.214563553310569</v>
      </c>
      <c r="I25" s="44">
        <v>79.629475576382291</v>
      </c>
      <c r="J25" s="44">
        <v>82.621206104455013</v>
      </c>
      <c r="K25" s="45">
        <v>82.621206104455013</v>
      </c>
      <c r="L25" s="47">
        <f t="shared" si="0"/>
        <v>0.41820594566605962</v>
      </c>
      <c r="M25" s="47">
        <f t="shared" si="1"/>
        <v>15.824848496810503</v>
      </c>
    </row>
    <row r="26" spans="1:15" x14ac:dyDescent="0.25">
      <c r="A26" t="s">
        <v>181</v>
      </c>
      <c r="B26">
        <v>12420</v>
      </c>
      <c r="D26">
        <v>12420</v>
      </c>
      <c r="E26">
        <v>847534</v>
      </c>
      <c r="F26">
        <v>640749</v>
      </c>
      <c r="G26">
        <v>75.601568786620959</v>
      </c>
      <c r="H26" s="44">
        <v>67.551958483527457</v>
      </c>
      <c r="I26" s="44">
        <v>74.886691627351652</v>
      </c>
      <c r="J26" s="44">
        <v>76.464684558489637</v>
      </c>
      <c r="K26" s="45">
        <v>76.464684558489637</v>
      </c>
      <c r="L26" s="46">
        <f t="shared" si="0"/>
        <v>-0.86311577186867794</v>
      </c>
      <c r="M26" s="47">
        <f t="shared" si="1"/>
        <v>8.0496103030935018</v>
      </c>
    </row>
    <row r="27" spans="1:15" x14ac:dyDescent="0.25">
      <c r="A27" t="s">
        <v>182</v>
      </c>
      <c r="B27">
        <v>12060</v>
      </c>
      <c r="D27">
        <v>12060</v>
      </c>
      <c r="E27">
        <v>2369588</v>
      </c>
      <c r="F27">
        <v>1837800</v>
      </c>
      <c r="G27">
        <v>77.557786416879225</v>
      </c>
      <c r="H27" s="44">
        <v>68.540821304671042</v>
      </c>
      <c r="I27" s="44">
        <v>77.90249574191742</v>
      </c>
      <c r="J27" s="44">
        <v>77.001618920797114</v>
      </c>
      <c r="K27" s="45">
        <v>77.001618920797114</v>
      </c>
      <c r="L27" s="47">
        <f t="shared" si="0"/>
        <v>0.5561674960821108</v>
      </c>
      <c r="M27" s="47">
        <f t="shared" si="1"/>
        <v>9.0169651122081831</v>
      </c>
    </row>
    <row r="28" spans="1:15" x14ac:dyDescent="0.25">
      <c r="A28" t="s">
        <v>183</v>
      </c>
      <c r="B28">
        <v>34980</v>
      </c>
      <c r="D28">
        <v>34980</v>
      </c>
      <c r="E28">
        <v>720369</v>
      </c>
      <c r="F28">
        <v>585356</v>
      </c>
      <c r="G28">
        <v>81.257799822035651</v>
      </c>
      <c r="H28" s="44">
        <v>68.791466749213228</v>
      </c>
      <c r="I28" s="44">
        <v>79.109855018084914</v>
      </c>
      <c r="J28" s="44">
        <v>80.693344236592125</v>
      </c>
      <c r="K28" s="45">
        <v>80.693344236592125</v>
      </c>
      <c r="L28" s="47">
        <f t="shared" si="0"/>
        <v>0.56445558544352537</v>
      </c>
      <c r="M28" s="47">
        <f t="shared" si="1"/>
        <v>12.466333072822422</v>
      </c>
    </row>
    <row r="29" spans="1:15" x14ac:dyDescent="0.25">
      <c r="A29" t="s">
        <v>184</v>
      </c>
      <c r="B29">
        <v>28140</v>
      </c>
      <c r="D29">
        <v>28140</v>
      </c>
      <c r="E29">
        <v>975081</v>
      </c>
      <c r="F29">
        <v>816598</v>
      </c>
      <c r="G29">
        <v>83.746683608848898</v>
      </c>
      <c r="H29" s="44">
        <v>68.883407802800846</v>
      </c>
      <c r="I29" s="44">
        <v>79.814262082853858</v>
      </c>
      <c r="J29" s="44">
        <v>82.805943321932958</v>
      </c>
      <c r="K29" s="45">
        <v>82.805943321932958</v>
      </c>
      <c r="L29" s="47">
        <f t="shared" si="0"/>
        <v>0.94074028691593981</v>
      </c>
      <c r="M29" s="47">
        <f t="shared" si="1"/>
        <v>14.863275806048051</v>
      </c>
    </row>
    <row r="30" spans="1:15" x14ac:dyDescent="0.25">
      <c r="A30" t="s">
        <v>185</v>
      </c>
      <c r="B30">
        <v>16740</v>
      </c>
      <c r="D30">
        <v>16740</v>
      </c>
      <c r="E30">
        <v>798004</v>
      </c>
      <c r="F30">
        <v>642948</v>
      </c>
      <c r="G30">
        <v>80.569520954782178</v>
      </c>
      <c r="H30" s="44">
        <v>68.897065696780174</v>
      </c>
      <c r="I30" s="44">
        <v>78.758580554710548</v>
      </c>
      <c r="J30" s="44">
        <v>80.892434964590237</v>
      </c>
      <c r="K30" s="45">
        <v>80.892434964590237</v>
      </c>
      <c r="L30" s="46">
        <f t="shared" si="0"/>
        <v>-0.32291400980805918</v>
      </c>
      <c r="M30" s="47">
        <f t="shared" si="1"/>
        <v>11.672455258002003</v>
      </c>
    </row>
    <row r="31" spans="1:15" x14ac:dyDescent="0.25">
      <c r="A31" t="s">
        <v>186</v>
      </c>
      <c r="B31">
        <v>40900</v>
      </c>
      <c r="C31">
        <v>6922</v>
      </c>
      <c r="D31">
        <v>6922</v>
      </c>
      <c r="E31">
        <v>891306</v>
      </c>
      <c r="F31">
        <v>674167</v>
      </c>
      <c r="G31">
        <v>75.638108573262159</v>
      </c>
      <c r="H31" s="44">
        <v>68.904451591062966</v>
      </c>
      <c r="I31" s="44">
        <v>75.2197333605464</v>
      </c>
      <c r="J31" s="44">
        <v>75.319660645333869</v>
      </c>
      <c r="K31" s="45">
        <v>75.319660645333869</v>
      </c>
      <c r="L31" s="47">
        <f t="shared" si="0"/>
        <v>0.31844792792828969</v>
      </c>
      <c r="M31" s="47">
        <f t="shared" si="1"/>
        <v>6.733656982199193</v>
      </c>
    </row>
    <row r="32" spans="1:15" x14ac:dyDescent="0.25">
      <c r="A32" t="s">
        <v>187</v>
      </c>
      <c r="B32">
        <v>31140</v>
      </c>
      <c r="D32">
        <v>31140</v>
      </c>
      <c r="E32">
        <v>579514</v>
      </c>
      <c r="F32">
        <v>483935</v>
      </c>
      <c r="G32">
        <v>83.507042107697131</v>
      </c>
      <c r="H32" s="44">
        <v>69.041181860400897</v>
      </c>
      <c r="I32" s="44">
        <v>79.449036310232017</v>
      </c>
      <c r="J32" s="44">
        <v>82.010709770890443</v>
      </c>
      <c r="K32" s="45">
        <v>82.010709770890443</v>
      </c>
      <c r="L32" s="47">
        <f t="shared" si="0"/>
        <v>1.4963323368066881</v>
      </c>
      <c r="M32" s="47">
        <f t="shared" si="1"/>
        <v>14.465860247296234</v>
      </c>
    </row>
    <row r="33" spans="1:13" x14ac:dyDescent="0.25">
      <c r="A33" t="s">
        <v>188</v>
      </c>
      <c r="B33">
        <v>32820</v>
      </c>
      <c r="D33">
        <v>32820</v>
      </c>
      <c r="E33">
        <v>564884</v>
      </c>
      <c r="F33">
        <v>472115</v>
      </c>
      <c r="G33">
        <v>83.577336231863526</v>
      </c>
      <c r="H33" s="44">
        <v>69.19642509089303</v>
      </c>
      <c r="I33" s="44">
        <v>78.139679936493252</v>
      </c>
      <c r="J33" s="44">
        <v>80.887517584242957</v>
      </c>
      <c r="K33" s="45">
        <v>80.887517584242957</v>
      </c>
      <c r="L33" s="47">
        <f t="shared" si="0"/>
        <v>2.6898186476205694</v>
      </c>
      <c r="M33" s="47">
        <f t="shared" si="1"/>
        <v>14.380911140970497</v>
      </c>
    </row>
    <row r="34" spans="1:13" x14ac:dyDescent="0.25">
      <c r="A34" t="s">
        <v>189</v>
      </c>
      <c r="B34">
        <v>26420</v>
      </c>
      <c r="C34">
        <v>3362</v>
      </c>
      <c r="D34">
        <v>3362</v>
      </c>
      <c r="E34">
        <v>2717911</v>
      </c>
      <c r="F34">
        <v>2159029</v>
      </c>
      <c r="G34">
        <v>79.4370750182769</v>
      </c>
      <c r="H34" s="44">
        <v>69.399039733347436</v>
      </c>
      <c r="I34" s="44">
        <v>76.063615345078816</v>
      </c>
      <c r="J34" s="44">
        <v>77.035434642562208</v>
      </c>
      <c r="K34" s="45">
        <v>77.035434642562208</v>
      </c>
      <c r="L34" s="47">
        <f t="shared" si="0"/>
        <v>2.4016403757146918</v>
      </c>
      <c r="M34" s="47">
        <f t="shared" si="1"/>
        <v>10.038035284929464</v>
      </c>
    </row>
    <row r="35" spans="1:13" x14ac:dyDescent="0.25">
      <c r="A35" t="s">
        <v>190</v>
      </c>
      <c r="B35">
        <v>17140</v>
      </c>
      <c r="C35">
        <v>1642</v>
      </c>
      <c r="D35">
        <v>1642</v>
      </c>
      <c r="E35">
        <v>971323</v>
      </c>
      <c r="F35">
        <v>817141</v>
      </c>
      <c r="G35">
        <v>84.126598464156615</v>
      </c>
      <c r="H35" s="44">
        <v>69.444432815179823</v>
      </c>
      <c r="I35" s="44">
        <v>78.968873093439953</v>
      </c>
      <c r="J35" s="44">
        <v>81.369935558032964</v>
      </c>
      <c r="K35" s="45">
        <v>81.369935558032964</v>
      </c>
      <c r="L35" s="47">
        <f t="shared" si="0"/>
        <v>2.7566629061236512</v>
      </c>
      <c r="M35" s="47">
        <f t="shared" si="1"/>
        <v>14.682165648976792</v>
      </c>
    </row>
    <row r="36" spans="1:13" x14ac:dyDescent="0.25">
      <c r="A36" t="s">
        <v>191</v>
      </c>
      <c r="B36">
        <v>36740</v>
      </c>
      <c r="D36">
        <v>36740</v>
      </c>
      <c r="E36">
        <v>964320</v>
      </c>
      <c r="F36">
        <v>791320</v>
      </c>
      <c r="G36">
        <v>82.059897129583533</v>
      </c>
      <c r="H36" s="44">
        <v>69.481171873265396</v>
      </c>
      <c r="I36" s="44">
        <v>77.993984198755825</v>
      </c>
      <c r="J36" s="44">
        <v>80.572672825068082</v>
      </c>
      <c r="K36" s="45">
        <v>80.572672825068082</v>
      </c>
      <c r="L36" s="47">
        <f t="shared" si="0"/>
        <v>1.4872243045154505</v>
      </c>
      <c r="M36" s="47">
        <f t="shared" si="1"/>
        <v>12.578725256318137</v>
      </c>
    </row>
    <row r="37" spans="1:13" x14ac:dyDescent="0.25">
      <c r="A37" s="48" t="s">
        <v>192</v>
      </c>
      <c r="B37">
        <v>33100</v>
      </c>
      <c r="C37" s="40">
        <v>4992</v>
      </c>
      <c r="D37">
        <v>4992</v>
      </c>
      <c r="E37">
        <v>2432916</v>
      </c>
      <c r="F37">
        <v>1917154</v>
      </c>
      <c r="G37">
        <v>78.800665538801994</v>
      </c>
      <c r="H37" s="44">
        <v>69.687979966465903</v>
      </c>
      <c r="I37" s="44">
        <v>75.29254751589508</v>
      </c>
      <c r="J37" s="44">
        <v>76.638447688368984</v>
      </c>
      <c r="K37" s="49">
        <v>77.312906962582801</v>
      </c>
      <c r="L37" s="47">
        <f t="shared" si="0"/>
        <v>1.4877585762191927</v>
      </c>
      <c r="M37" s="47">
        <f t="shared" si="1"/>
        <v>9.1126855723360904</v>
      </c>
    </row>
    <row r="38" spans="1:13" x14ac:dyDescent="0.25">
      <c r="A38" t="s">
        <v>193</v>
      </c>
      <c r="B38">
        <v>38060</v>
      </c>
      <c r="D38">
        <v>38060</v>
      </c>
      <c r="E38">
        <v>1777930</v>
      </c>
      <c r="F38">
        <v>1363480</v>
      </c>
      <c r="G38">
        <v>76.689183488663787</v>
      </c>
      <c r="H38" s="44">
        <v>69.768998072322731</v>
      </c>
      <c r="I38" s="44">
        <v>74.943171781930218</v>
      </c>
      <c r="J38" s="44">
        <v>74.643045646786689</v>
      </c>
      <c r="K38" s="45">
        <v>74.643045646786689</v>
      </c>
      <c r="L38" s="47">
        <f t="shared" si="0"/>
        <v>2.0461378418770977</v>
      </c>
      <c r="M38" s="47">
        <f t="shared" si="1"/>
        <v>6.9201854163410559</v>
      </c>
    </row>
    <row r="39" spans="1:13" x14ac:dyDescent="0.25">
      <c r="A39" t="s">
        <v>194</v>
      </c>
      <c r="B39">
        <v>31100</v>
      </c>
      <c r="C39">
        <v>4472</v>
      </c>
      <c r="D39">
        <v>4472</v>
      </c>
      <c r="E39">
        <v>7669630</v>
      </c>
      <c r="F39">
        <v>5684902</v>
      </c>
      <c r="G39">
        <v>74.122245792821815</v>
      </c>
      <c r="H39" s="50">
        <v>70.211093179085765</v>
      </c>
      <c r="I39" s="50">
        <v>72.345467637669486</v>
      </c>
      <c r="J39" s="50">
        <v>72.421349369697083</v>
      </c>
      <c r="K39" s="45">
        <v>72.421349369697083</v>
      </c>
      <c r="L39" s="47">
        <f t="shared" si="0"/>
        <v>1.7008964231247319</v>
      </c>
      <c r="M39" s="47">
        <f t="shared" si="1"/>
        <v>3.9111526137360499</v>
      </c>
    </row>
    <row r="40" spans="1:13" x14ac:dyDescent="0.25">
      <c r="A40" t="s">
        <v>195</v>
      </c>
      <c r="B40">
        <v>17460</v>
      </c>
      <c r="C40">
        <v>1692</v>
      </c>
      <c r="D40">
        <v>1692</v>
      </c>
      <c r="E40">
        <v>1253281</v>
      </c>
      <c r="F40">
        <v>1048620</v>
      </c>
      <c r="G40">
        <v>83.669983028546667</v>
      </c>
      <c r="H40" s="44">
        <v>70.514665520533015</v>
      </c>
      <c r="I40" s="44">
        <v>79.548503539527587</v>
      </c>
      <c r="J40" s="44">
        <v>82.329437829178346</v>
      </c>
      <c r="K40" s="45">
        <v>82.329437829178346</v>
      </c>
      <c r="L40" s="47">
        <f t="shared" si="0"/>
        <v>1.3405451993683215</v>
      </c>
      <c r="M40" s="47">
        <f t="shared" si="1"/>
        <v>13.155317508013653</v>
      </c>
    </row>
    <row r="41" spans="1:13" x14ac:dyDescent="0.25">
      <c r="A41" t="s">
        <v>196</v>
      </c>
      <c r="B41">
        <v>26900</v>
      </c>
      <c r="D41">
        <v>26900</v>
      </c>
      <c r="E41">
        <v>805605</v>
      </c>
      <c r="F41">
        <v>676278</v>
      </c>
      <c r="G41">
        <v>83.946599139776936</v>
      </c>
      <c r="H41" s="44">
        <v>70.567367881855517</v>
      </c>
      <c r="I41" s="44">
        <v>79.745156345396168</v>
      </c>
      <c r="J41" s="44">
        <v>82.792442397471589</v>
      </c>
      <c r="K41" s="45">
        <v>82.792442397471589</v>
      </c>
      <c r="L41" s="47">
        <f t="shared" si="0"/>
        <v>1.1541567423053465</v>
      </c>
      <c r="M41" s="47">
        <f t="shared" si="1"/>
        <v>13.379231257921418</v>
      </c>
    </row>
    <row r="42" spans="1:13" x14ac:dyDescent="0.25">
      <c r="A42" t="s">
        <v>197</v>
      </c>
      <c r="B42">
        <v>18140</v>
      </c>
      <c r="D42">
        <v>18140</v>
      </c>
      <c r="E42">
        <v>869770</v>
      </c>
      <c r="F42">
        <v>716645</v>
      </c>
      <c r="G42">
        <v>82.394771031422096</v>
      </c>
      <c r="H42" s="44">
        <v>70.669875234087186</v>
      </c>
      <c r="I42" s="44">
        <v>79.470774020144617</v>
      </c>
      <c r="J42" s="44">
        <v>82.024418900609575</v>
      </c>
      <c r="K42" s="45">
        <v>82.024418900609575</v>
      </c>
      <c r="L42" s="47">
        <f t="shared" si="0"/>
        <v>0.37035213081252039</v>
      </c>
      <c r="M42" s="47">
        <f t="shared" si="1"/>
        <v>11.724895797334909</v>
      </c>
    </row>
    <row r="43" spans="1:13" x14ac:dyDescent="0.25">
      <c r="A43" s="48" t="s">
        <v>198</v>
      </c>
      <c r="B43" s="48"/>
      <c r="C43" s="40">
        <v>4992</v>
      </c>
      <c r="D43">
        <v>4992</v>
      </c>
      <c r="E43">
        <v>2432916</v>
      </c>
      <c r="F43">
        <v>1917154</v>
      </c>
      <c r="H43" s="44">
        <v>70.74791151421114</v>
      </c>
      <c r="I43" s="44">
        <v>79.365697154578442</v>
      </c>
      <c r="J43" s="44">
        <v>79.642830107743933</v>
      </c>
      <c r="K43" s="45"/>
      <c r="M43" s="46">
        <f t="shared" si="1"/>
        <v>-70.74791151421114</v>
      </c>
    </row>
    <row r="44" spans="1:13" x14ac:dyDescent="0.25">
      <c r="A44" t="s">
        <v>199</v>
      </c>
      <c r="B44">
        <v>24660</v>
      </c>
      <c r="D44">
        <v>24660</v>
      </c>
      <c r="E44">
        <v>317839</v>
      </c>
      <c r="F44">
        <v>266918</v>
      </c>
      <c r="G44">
        <v>83.97899565503289</v>
      </c>
      <c r="H44" s="44">
        <v>70.757055201255724</v>
      </c>
      <c r="I44" s="44">
        <v>79.284059419433973</v>
      </c>
      <c r="J44" s="44">
        <v>81.193399480709175</v>
      </c>
      <c r="K44" s="45">
        <v>81.193399480709175</v>
      </c>
      <c r="L44" s="47">
        <f t="shared" ref="L44:L50" si="2">G44-K44</f>
        <v>2.7855961743237145</v>
      </c>
      <c r="M44" s="47">
        <f t="shared" si="1"/>
        <v>13.221940453777165</v>
      </c>
    </row>
    <row r="45" spans="1:13" x14ac:dyDescent="0.25">
      <c r="A45" t="s">
        <v>200</v>
      </c>
      <c r="B45">
        <v>19100</v>
      </c>
      <c r="C45">
        <v>1922</v>
      </c>
      <c r="D45">
        <v>1922</v>
      </c>
      <c r="E45">
        <v>2999949</v>
      </c>
      <c r="F45">
        <v>2437984</v>
      </c>
      <c r="G45">
        <v>81.267514881086313</v>
      </c>
      <c r="H45" s="44">
        <v>71.085156379636118</v>
      </c>
      <c r="I45" s="44">
        <v>78.633318910242252</v>
      </c>
      <c r="J45" s="44">
        <v>78.753726784742184</v>
      </c>
      <c r="K45" s="45">
        <v>78.753726784742184</v>
      </c>
      <c r="L45" s="47">
        <f t="shared" si="2"/>
        <v>2.513788096344129</v>
      </c>
      <c r="M45" s="47">
        <f t="shared" si="1"/>
        <v>10.182358501450196</v>
      </c>
    </row>
    <row r="46" spans="1:13" x14ac:dyDescent="0.25">
      <c r="A46" t="s">
        <v>201</v>
      </c>
      <c r="B46">
        <v>29820</v>
      </c>
      <c r="D46">
        <v>29820</v>
      </c>
      <c r="E46">
        <v>864245</v>
      </c>
      <c r="F46">
        <v>681984</v>
      </c>
      <c r="G46">
        <v>78.910956962435421</v>
      </c>
      <c r="H46" s="50">
        <v>71.085999658053055</v>
      </c>
      <c r="I46" s="50">
        <v>74.26693107385374</v>
      </c>
      <c r="J46" s="50">
        <v>74.494509170361624</v>
      </c>
      <c r="K46" s="45">
        <v>74.494509170361624</v>
      </c>
      <c r="L46" s="47">
        <f t="shared" si="2"/>
        <v>4.4164477920737966</v>
      </c>
      <c r="M46" s="47">
        <f t="shared" si="1"/>
        <v>7.8249573043823659</v>
      </c>
    </row>
    <row r="47" spans="1:13" x14ac:dyDescent="0.25">
      <c r="A47" t="s">
        <v>202</v>
      </c>
      <c r="B47">
        <v>45300</v>
      </c>
      <c r="D47">
        <v>45300</v>
      </c>
      <c r="E47">
        <v>1191656</v>
      </c>
      <c r="F47">
        <v>956334</v>
      </c>
      <c r="G47">
        <v>80.252522540061904</v>
      </c>
      <c r="H47" s="44">
        <v>71.942389104517872</v>
      </c>
      <c r="I47" s="44">
        <v>78.810465819258766</v>
      </c>
      <c r="J47" s="44">
        <v>79.726624290267367</v>
      </c>
      <c r="K47" s="45">
        <v>79.726624290267367</v>
      </c>
      <c r="L47" s="47">
        <f t="shared" si="2"/>
        <v>0.52589824979453681</v>
      </c>
      <c r="M47" s="47">
        <f t="shared" si="1"/>
        <v>8.3101334355440315</v>
      </c>
    </row>
    <row r="48" spans="1:13" x14ac:dyDescent="0.25">
      <c r="A48" t="s">
        <v>203</v>
      </c>
      <c r="B48">
        <v>36420</v>
      </c>
      <c r="D48">
        <v>36420</v>
      </c>
      <c r="E48">
        <v>578802</v>
      </c>
      <c r="F48">
        <v>478892</v>
      </c>
      <c r="G48">
        <v>82.738483972066447</v>
      </c>
      <c r="H48" s="44">
        <v>72.589168432336677</v>
      </c>
      <c r="I48" s="44">
        <v>80.301340525457547</v>
      </c>
      <c r="J48" s="44">
        <v>81.75045457937172</v>
      </c>
      <c r="K48" s="45">
        <v>81.75045457937172</v>
      </c>
      <c r="L48" s="47">
        <f t="shared" si="2"/>
        <v>0.98802939269472745</v>
      </c>
      <c r="M48" s="47">
        <f t="shared" si="1"/>
        <v>10.14931553972977</v>
      </c>
    </row>
    <row r="49" spans="1:13" x14ac:dyDescent="0.25">
      <c r="A49" t="s">
        <v>204</v>
      </c>
      <c r="B49">
        <v>24340</v>
      </c>
      <c r="D49">
        <v>24340</v>
      </c>
      <c r="E49">
        <v>339429</v>
      </c>
      <c r="F49">
        <v>283210</v>
      </c>
      <c r="G49">
        <v>83.437184212309504</v>
      </c>
      <c r="H49" s="44">
        <v>73.149217301837155</v>
      </c>
      <c r="I49" s="44">
        <v>82.577086932532538</v>
      </c>
      <c r="J49" s="44">
        <v>83.966506493408829</v>
      </c>
      <c r="K49" s="45">
        <v>83.966506493408829</v>
      </c>
      <c r="L49" s="46">
        <f t="shared" si="2"/>
        <v>-0.52932228109932566</v>
      </c>
      <c r="M49" s="47">
        <f t="shared" si="1"/>
        <v>10.287966910472349</v>
      </c>
    </row>
    <row r="50" spans="1:13" x14ac:dyDescent="0.25">
      <c r="A50" t="s">
        <v>205</v>
      </c>
      <c r="B50">
        <v>19820</v>
      </c>
      <c r="C50">
        <v>2162</v>
      </c>
      <c r="D50">
        <v>2162</v>
      </c>
      <c r="E50">
        <v>2047928</v>
      </c>
      <c r="F50">
        <v>1716923</v>
      </c>
      <c r="G50">
        <v>83.837078256657463</v>
      </c>
      <c r="H50" s="44">
        <v>74.674358644794822</v>
      </c>
      <c r="I50" s="44">
        <v>82.775919878227185</v>
      </c>
      <c r="J50" s="44">
        <v>84.166613963504702</v>
      </c>
      <c r="K50" s="45">
        <v>84.166613963504702</v>
      </c>
      <c r="L50" s="46">
        <f t="shared" si="2"/>
        <v>-0.32953570684723843</v>
      </c>
      <c r="M50" s="47">
        <f t="shared" si="1"/>
        <v>9.1627196118626415</v>
      </c>
    </row>
    <row r="52" spans="1:13" x14ac:dyDescent="0.25">
      <c r="A52" t="s">
        <v>206</v>
      </c>
    </row>
  </sheetData>
  <mergeCells count="1">
    <mergeCell ref="O2:Y2"/>
  </mergeCell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9"/>
  <sheetViews>
    <sheetView workbookViewId="0">
      <selection activeCell="O2" sqref="O2:S15"/>
    </sheetView>
  </sheetViews>
  <sheetFormatPr defaultRowHeight="15" x14ac:dyDescent="0.25"/>
  <cols>
    <col min="1" max="1" width="8.7109375" customWidth="1"/>
    <col min="2" max="10" width="0" hidden="1" customWidth="1"/>
    <col min="11" max="11" width="13.85546875" style="51" hidden="1" customWidth="1"/>
    <col min="13" max="13" width="6.5703125" customWidth="1"/>
    <col min="15" max="15" width="16.42578125" customWidth="1"/>
    <col min="16" max="16" width="20.28515625" customWidth="1"/>
    <col min="17" max="17" width="3.140625" customWidth="1"/>
    <col min="18" max="18" width="15.28515625" customWidth="1"/>
    <col min="19" max="19" width="20.140625" style="70" customWidth="1"/>
  </cols>
  <sheetData>
    <row r="1" spans="1:20" x14ac:dyDescent="0.25">
      <c r="N1" s="294" t="s">
        <v>305</v>
      </c>
      <c r="O1" s="294"/>
      <c r="P1" s="294"/>
      <c r="Q1" s="294"/>
      <c r="R1" s="294"/>
      <c r="S1" s="294"/>
      <c r="T1" s="294"/>
    </row>
    <row r="2" spans="1:20" ht="59.25" customHeight="1" x14ac:dyDescent="0.25">
      <c r="A2" t="s">
        <v>144</v>
      </c>
      <c r="B2" t="s">
        <v>145</v>
      </c>
      <c r="C2" t="s">
        <v>146</v>
      </c>
      <c r="D2" t="s">
        <v>147</v>
      </c>
      <c r="E2" s="40" t="s">
        <v>148</v>
      </c>
      <c r="F2" s="40" t="s">
        <v>149</v>
      </c>
      <c r="G2" s="40" t="s">
        <v>150</v>
      </c>
      <c r="H2" s="41" t="s">
        <v>151</v>
      </c>
      <c r="I2" s="41" t="s">
        <v>152</v>
      </c>
      <c r="J2" s="41" t="s">
        <v>153</v>
      </c>
      <c r="K2" s="41" t="s">
        <v>154</v>
      </c>
      <c r="L2" s="42" t="s">
        <v>155</v>
      </c>
      <c r="M2" s="43" t="s">
        <v>156</v>
      </c>
      <c r="O2" s="130" t="s">
        <v>293</v>
      </c>
      <c r="P2" s="130" t="s">
        <v>303</v>
      </c>
      <c r="Q2" s="130"/>
      <c r="R2" s="130" t="s">
        <v>294</v>
      </c>
      <c r="S2" s="131" t="s">
        <v>304</v>
      </c>
    </row>
    <row r="3" spans="1:20" x14ac:dyDescent="0.25">
      <c r="A3" t="s">
        <v>112</v>
      </c>
      <c r="B3">
        <v>35620</v>
      </c>
      <c r="C3">
        <v>5602</v>
      </c>
      <c r="D3">
        <v>5602</v>
      </c>
      <c r="E3">
        <v>9899448</v>
      </c>
      <c r="F3">
        <v>5334432</v>
      </c>
      <c r="G3">
        <v>53.886156076581237</v>
      </c>
      <c r="H3" s="44">
        <v>48.693277153889582</v>
      </c>
      <c r="I3" s="44">
        <v>55.420609164683889</v>
      </c>
      <c r="J3" s="44">
        <v>56.295828684338105</v>
      </c>
      <c r="K3" s="45">
        <v>56.295828684338105</v>
      </c>
      <c r="L3" s="46">
        <f t="shared" ref="L3:L50" si="0">G3-K3</f>
        <v>-2.4096726077568675</v>
      </c>
      <c r="M3" s="47">
        <f t="shared" ref="M3:M51" si="1">G3-H3</f>
        <v>5.192878922691655</v>
      </c>
      <c r="O3" s="132" t="s">
        <v>112</v>
      </c>
      <c r="P3" s="133">
        <v>-2.4096726077568675</v>
      </c>
      <c r="Q3" s="134"/>
      <c r="R3" s="132" t="s">
        <v>193</v>
      </c>
      <c r="S3" s="135">
        <v>2.0461378418770977</v>
      </c>
    </row>
    <row r="4" spans="1:20" x14ac:dyDescent="0.25">
      <c r="A4" t="s">
        <v>162</v>
      </c>
      <c r="B4">
        <v>14460</v>
      </c>
      <c r="C4">
        <v>1122</v>
      </c>
      <c r="D4">
        <v>1122</v>
      </c>
      <c r="E4">
        <v>2844377</v>
      </c>
      <c r="F4">
        <v>2046582</v>
      </c>
      <c r="G4">
        <v>71.951854483424668</v>
      </c>
      <c r="H4" s="44">
        <v>60.569164894701579</v>
      </c>
      <c r="I4" s="44">
        <v>71.943081434628965</v>
      </c>
      <c r="J4" s="44">
        <v>73.863827673285769</v>
      </c>
      <c r="K4" s="45">
        <v>73.863827673285769</v>
      </c>
      <c r="L4" s="46">
        <f t="shared" si="0"/>
        <v>-1.9119731898611008</v>
      </c>
      <c r="M4" s="47">
        <f t="shared" si="1"/>
        <v>11.382689588723089</v>
      </c>
      <c r="O4" s="132" t="s">
        <v>162</v>
      </c>
      <c r="P4" s="133">
        <v>-1.9119731898611008</v>
      </c>
      <c r="Q4" s="134"/>
      <c r="R4" s="132" t="s">
        <v>161</v>
      </c>
      <c r="S4" s="136">
        <v>2.0478395282381427</v>
      </c>
    </row>
    <row r="5" spans="1:20" x14ac:dyDescent="0.25">
      <c r="A5" t="s">
        <v>157</v>
      </c>
      <c r="B5">
        <v>47900</v>
      </c>
      <c r="C5">
        <v>8872</v>
      </c>
      <c r="D5">
        <v>8872</v>
      </c>
      <c r="E5">
        <v>4361747</v>
      </c>
      <c r="F5">
        <v>3023995</v>
      </c>
      <c r="G5">
        <v>69.329903820648013</v>
      </c>
      <c r="H5" s="44">
        <v>56.533011879915705</v>
      </c>
      <c r="I5" s="44">
        <v>66.095565498987284</v>
      </c>
      <c r="J5" s="44">
        <v>70.425849923366499</v>
      </c>
      <c r="K5" s="45">
        <v>70.425849923366499</v>
      </c>
      <c r="L5" s="46">
        <f t="shared" si="0"/>
        <v>-1.0959461027184858</v>
      </c>
      <c r="M5" s="47">
        <f t="shared" si="1"/>
        <v>12.796891940732309</v>
      </c>
      <c r="O5" s="132" t="s">
        <v>157</v>
      </c>
      <c r="P5" s="133">
        <v>-1.0959461027184858</v>
      </c>
      <c r="Q5" s="134"/>
      <c r="R5" s="132" t="s">
        <v>176</v>
      </c>
      <c r="S5" s="136">
        <v>2.2541456755684806</v>
      </c>
    </row>
    <row r="6" spans="1:20" x14ac:dyDescent="0.25">
      <c r="A6" t="s">
        <v>179</v>
      </c>
      <c r="B6">
        <v>25540</v>
      </c>
      <c r="D6">
        <v>25540</v>
      </c>
      <c r="E6">
        <v>582016</v>
      </c>
      <c r="F6">
        <v>474470</v>
      </c>
      <c r="G6">
        <v>81.521813833296676</v>
      </c>
      <c r="H6" s="44">
        <v>67.074762728010441</v>
      </c>
      <c r="I6" s="44">
        <v>78.918624159670543</v>
      </c>
      <c r="J6" s="44">
        <v>82.472946045638395</v>
      </c>
      <c r="K6" s="45">
        <v>82.472946045638395</v>
      </c>
      <c r="L6" s="46">
        <f t="shared" si="0"/>
        <v>-0.95113221234171874</v>
      </c>
      <c r="M6" s="47">
        <f t="shared" si="1"/>
        <v>14.447051105286235</v>
      </c>
      <c r="O6" s="132" t="s">
        <v>179</v>
      </c>
      <c r="P6" s="133">
        <v>-0.95113221234171874</v>
      </c>
      <c r="Q6" s="134"/>
      <c r="R6" s="132" t="s">
        <v>167</v>
      </c>
      <c r="S6" s="136">
        <v>2.2837642547359565</v>
      </c>
    </row>
    <row r="7" spans="1:20" x14ac:dyDescent="0.25">
      <c r="A7" t="s">
        <v>181</v>
      </c>
      <c r="B7">
        <v>12420</v>
      </c>
      <c r="D7">
        <v>12420</v>
      </c>
      <c r="E7">
        <v>847534</v>
      </c>
      <c r="F7">
        <v>640749</v>
      </c>
      <c r="G7">
        <v>75.601568786620959</v>
      </c>
      <c r="H7" s="44">
        <v>67.551958483527457</v>
      </c>
      <c r="I7" s="44">
        <v>74.886691627351652</v>
      </c>
      <c r="J7" s="44">
        <v>76.464684558489637</v>
      </c>
      <c r="K7" s="45">
        <v>76.464684558489637</v>
      </c>
      <c r="L7" s="46">
        <f t="shared" si="0"/>
        <v>-0.86311577186867794</v>
      </c>
      <c r="M7" s="47">
        <f t="shared" si="1"/>
        <v>8.0496103030935018</v>
      </c>
      <c r="O7" s="132" t="s">
        <v>181</v>
      </c>
      <c r="P7" s="133">
        <v>-0.86311577186867794</v>
      </c>
      <c r="Q7" s="134"/>
      <c r="R7" s="132" t="s">
        <v>189</v>
      </c>
      <c r="S7" s="136">
        <v>2.4016403757146918</v>
      </c>
    </row>
    <row r="8" spans="1:20" x14ac:dyDescent="0.25">
      <c r="A8" t="s">
        <v>168</v>
      </c>
      <c r="B8">
        <v>42660</v>
      </c>
      <c r="C8">
        <v>7602</v>
      </c>
      <c r="D8">
        <v>7602</v>
      </c>
      <c r="E8">
        <v>1888318</v>
      </c>
      <c r="F8">
        <v>1336410</v>
      </c>
      <c r="G8">
        <v>70.772507596707754</v>
      </c>
      <c r="H8" s="44">
        <v>63.994517009039207</v>
      </c>
      <c r="I8" s="44">
        <v>73.078425907527603</v>
      </c>
      <c r="J8" s="44">
        <v>71.630492550489123</v>
      </c>
      <c r="K8" s="45">
        <v>71.630492550489123</v>
      </c>
      <c r="L8" s="46">
        <f t="shared" si="0"/>
        <v>-0.85798495378136863</v>
      </c>
      <c r="M8" s="47">
        <f t="shared" si="1"/>
        <v>6.7779905876685476</v>
      </c>
      <c r="O8" s="132" t="s">
        <v>168</v>
      </c>
      <c r="P8" s="133">
        <v>-0.85798495378136863</v>
      </c>
      <c r="Q8" s="134"/>
      <c r="R8" s="132" t="s">
        <v>200</v>
      </c>
      <c r="S8" s="136">
        <v>2.513788096344129</v>
      </c>
    </row>
    <row r="9" spans="1:20" x14ac:dyDescent="0.25">
      <c r="A9" t="s">
        <v>171</v>
      </c>
      <c r="B9">
        <v>38900</v>
      </c>
      <c r="C9">
        <v>6442</v>
      </c>
      <c r="D9">
        <v>6442</v>
      </c>
      <c r="E9">
        <v>1175988</v>
      </c>
      <c r="F9">
        <v>850110</v>
      </c>
      <c r="G9">
        <v>72.289002949009685</v>
      </c>
      <c r="H9" s="44">
        <v>65.379788526843001</v>
      </c>
      <c r="I9" s="44">
        <v>73.757027014159121</v>
      </c>
      <c r="J9" s="44">
        <v>73.120610822407798</v>
      </c>
      <c r="K9" s="45">
        <v>73.120610822407798</v>
      </c>
      <c r="L9" s="46">
        <f t="shared" si="0"/>
        <v>-0.83160787339811293</v>
      </c>
      <c r="M9" s="47">
        <f t="shared" si="1"/>
        <v>6.9092144221666842</v>
      </c>
      <c r="O9" s="132" t="s">
        <v>171</v>
      </c>
      <c r="P9" s="133">
        <v>-0.83160787339811293</v>
      </c>
      <c r="Q9" s="134"/>
      <c r="R9" s="132" t="s">
        <v>188</v>
      </c>
      <c r="S9" s="136">
        <v>2.6898186476205694</v>
      </c>
    </row>
    <row r="10" spans="1:20" x14ac:dyDescent="0.25">
      <c r="A10" t="s">
        <v>204</v>
      </c>
      <c r="B10">
        <v>24340</v>
      </c>
      <c r="D10">
        <v>24340</v>
      </c>
      <c r="E10">
        <v>339429</v>
      </c>
      <c r="F10">
        <v>283210</v>
      </c>
      <c r="G10">
        <v>83.437184212309504</v>
      </c>
      <c r="H10" s="44">
        <v>73.149217301837155</v>
      </c>
      <c r="I10" s="44">
        <v>82.577086932532538</v>
      </c>
      <c r="J10" s="44">
        <v>83.966506493408829</v>
      </c>
      <c r="K10" s="45">
        <v>83.966506493408829</v>
      </c>
      <c r="L10" s="46">
        <f t="shared" si="0"/>
        <v>-0.52932228109932566</v>
      </c>
      <c r="M10" s="47">
        <f t="shared" si="1"/>
        <v>10.287966910472349</v>
      </c>
      <c r="O10" s="132" t="s">
        <v>204</v>
      </c>
      <c r="P10" s="133">
        <v>-0.52932228109932566</v>
      </c>
      <c r="Q10" s="134"/>
      <c r="R10" s="132" t="s">
        <v>190</v>
      </c>
      <c r="S10" s="136">
        <v>2.7566629061236512</v>
      </c>
    </row>
    <row r="11" spans="1:20" x14ac:dyDescent="0.25">
      <c r="A11" t="s">
        <v>163</v>
      </c>
      <c r="B11">
        <v>38300</v>
      </c>
      <c r="D11">
        <v>38300</v>
      </c>
      <c r="E11">
        <v>1079349</v>
      </c>
      <c r="F11">
        <v>831352</v>
      </c>
      <c r="G11">
        <v>77.023465070148774</v>
      </c>
      <c r="H11" s="44">
        <v>61.435369772400293</v>
      </c>
      <c r="I11" s="44">
        <v>71.9937489317022</v>
      </c>
      <c r="J11" s="44">
        <v>77.400378681122874</v>
      </c>
      <c r="K11" s="45">
        <v>77.400378681122874</v>
      </c>
      <c r="L11" s="46">
        <f t="shared" si="0"/>
        <v>-0.37691361097409981</v>
      </c>
      <c r="M11" s="47">
        <f t="shared" si="1"/>
        <v>15.588095297748481</v>
      </c>
      <c r="O11" s="132" t="s">
        <v>163</v>
      </c>
      <c r="P11" s="133">
        <v>-0.37691361097409981</v>
      </c>
      <c r="Q11" s="134"/>
      <c r="R11" s="132" t="s">
        <v>199</v>
      </c>
      <c r="S11" s="136">
        <v>2.7855961743237145</v>
      </c>
    </row>
    <row r="12" spans="1:20" x14ac:dyDescent="0.25">
      <c r="A12" t="s">
        <v>165</v>
      </c>
      <c r="B12">
        <v>41860</v>
      </c>
      <c r="C12">
        <v>7362</v>
      </c>
      <c r="D12">
        <v>7362</v>
      </c>
      <c r="E12">
        <v>3458438</v>
      </c>
      <c r="F12">
        <v>2340889</v>
      </c>
      <c r="G12">
        <v>67.686308096313994</v>
      </c>
      <c r="H12" s="44">
        <v>62.894969783433964</v>
      </c>
      <c r="I12" s="44">
        <v>68.289348428987083</v>
      </c>
      <c r="J12" s="44">
        <v>68.055890217143329</v>
      </c>
      <c r="K12" s="45">
        <v>68.055890217143329</v>
      </c>
      <c r="L12" s="46">
        <f t="shared" si="0"/>
        <v>-0.36958212082933528</v>
      </c>
      <c r="M12" s="47">
        <f t="shared" si="1"/>
        <v>4.7913383128800291</v>
      </c>
      <c r="O12" s="132" t="s">
        <v>165</v>
      </c>
      <c r="P12" s="133">
        <v>-0.36958212082933528</v>
      </c>
      <c r="Q12" s="134"/>
      <c r="R12" s="132" t="s">
        <v>178</v>
      </c>
      <c r="S12" s="136">
        <v>3.2991309668933724</v>
      </c>
    </row>
    <row r="13" spans="1:20" x14ac:dyDescent="0.25">
      <c r="A13" t="s">
        <v>205</v>
      </c>
      <c r="B13">
        <v>19820</v>
      </c>
      <c r="C13">
        <v>2162</v>
      </c>
      <c r="D13">
        <v>2162</v>
      </c>
      <c r="E13">
        <v>2047928</v>
      </c>
      <c r="F13">
        <v>1716923</v>
      </c>
      <c r="G13">
        <v>83.837078256657463</v>
      </c>
      <c r="H13" s="44">
        <v>74.674358644794822</v>
      </c>
      <c r="I13" s="44">
        <v>82.775919878227185</v>
      </c>
      <c r="J13" s="44">
        <v>84.166613963504702</v>
      </c>
      <c r="K13" s="45">
        <v>84.166613963504702</v>
      </c>
      <c r="L13" s="46">
        <f t="shared" si="0"/>
        <v>-0.32953570684723843</v>
      </c>
      <c r="M13" s="47">
        <f t="shared" si="1"/>
        <v>9.1627196118626415</v>
      </c>
      <c r="O13" s="132" t="s">
        <v>205</v>
      </c>
      <c r="P13" s="133">
        <v>-0.32953570684723843</v>
      </c>
      <c r="Q13" s="134"/>
      <c r="R13" s="132" t="s">
        <v>174</v>
      </c>
      <c r="S13" s="136">
        <v>3.5287143372726888</v>
      </c>
    </row>
    <row r="14" spans="1:20" x14ac:dyDescent="0.25">
      <c r="A14" t="s">
        <v>185</v>
      </c>
      <c r="B14">
        <v>16740</v>
      </c>
      <c r="D14">
        <v>16740</v>
      </c>
      <c r="E14">
        <v>798004</v>
      </c>
      <c r="F14">
        <v>642948</v>
      </c>
      <c r="G14">
        <v>80.569520954782178</v>
      </c>
      <c r="H14" s="44">
        <v>68.897065696780174</v>
      </c>
      <c r="I14" s="44">
        <v>78.758580554710548</v>
      </c>
      <c r="J14" s="44">
        <v>80.892434964590237</v>
      </c>
      <c r="K14" s="45">
        <v>80.892434964590237</v>
      </c>
      <c r="L14" s="46">
        <f t="shared" si="0"/>
        <v>-0.32291400980805918</v>
      </c>
      <c r="M14" s="47">
        <f t="shared" si="1"/>
        <v>11.672455258002003</v>
      </c>
      <c r="O14" s="132" t="s">
        <v>185</v>
      </c>
      <c r="P14" s="133">
        <v>-0.32291400980805918</v>
      </c>
      <c r="Q14" s="134"/>
      <c r="R14" s="132" t="s">
        <v>201</v>
      </c>
      <c r="S14" s="136">
        <v>4.4164477920737966</v>
      </c>
    </row>
    <row r="15" spans="1:20" x14ac:dyDescent="0.25">
      <c r="A15" t="s">
        <v>166</v>
      </c>
      <c r="B15">
        <v>33460</v>
      </c>
      <c r="D15">
        <v>33460</v>
      </c>
      <c r="E15">
        <v>1668529</v>
      </c>
      <c r="F15">
        <v>1306255</v>
      </c>
      <c r="G15">
        <v>78.287821188603857</v>
      </c>
      <c r="H15" s="44">
        <v>62.917971624334889</v>
      </c>
      <c r="I15" s="44">
        <v>75.860222769681968</v>
      </c>
      <c r="J15" s="44">
        <v>78.339068032966694</v>
      </c>
      <c r="K15" s="45">
        <v>78.339068032966694</v>
      </c>
      <c r="L15" s="46">
        <f t="shared" si="0"/>
        <v>-5.1246844362836441E-2</v>
      </c>
      <c r="M15" s="47">
        <f t="shared" si="1"/>
        <v>15.369849564268968</v>
      </c>
      <c r="O15" s="137" t="s">
        <v>166</v>
      </c>
      <c r="P15" s="133">
        <v>-5.1246844362836441E-2</v>
      </c>
      <c r="Q15" s="134"/>
      <c r="R15" s="132" t="s">
        <v>164</v>
      </c>
      <c r="S15" s="136">
        <v>5.0907615562530424</v>
      </c>
    </row>
    <row r="16" spans="1:20" x14ac:dyDescent="0.25">
      <c r="A16" t="s">
        <v>170</v>
      </c>
      <c r="B16">
        <v>19740</v>
      </c>
      <c r="C16">
        <v>2082</v>
      </c>
      <c r="D16">
        <v>2082</v>
      </c>
      <c r="E16">
        <v>1523841</v>
      </c>
      <c r="F16">
        <v>1151319</v>
      </c>
      <c r="G16">
        <v>75.553748717878051</v>
      </c>
      <c r="H16" s="44">
        <v>65.34071947431886</v>
      </c>
      <c r="I16" s="44">
        <v>74.978940387418959</v>
      </c>
      <c r="J16" s="44">
        <v>75.603127727939679</v>
      </c>
      <c r="K16" s="45">
        <v>75.603127727939679</v>
      </c>
      <c r="L16" s="47">
        <f t="shared" si="0"/>
        <v>-4.9379010061628037E-2</v>
      </c>
      <c r="M16" s="47">
        <f t="shared" si="1"/>
        <v>10.213029243559191</v>
      </c>
      <c r="O16" s="222" t="s">
        <v>298</v>
      </c>
    </row>
    <row r="17" spans="1:13" x14ac:dyDescent="0.25">
      <c r="A17" t="s">
        <v>177</v>
      </c>
      <c r="B17">
        <v>15380</v>
      </c>
      <c r="D17">
        <v>15380</v>
      </c>
      <c r="E17">
        <v>513469</v>
      </c>
      <c r="F17">
        <v>420818</v>
      </c>
      <c r="G17">
        <v>81.955872701175721</v>
      </c>
      <c r="H17" s="44">
        <v>66.586325155286957</v>
      </c>
      <c r="I17" s="44">
        <v>77.09076257432379</v>
      </c>
      <c r="J17" s="44">
        <v>81.686172768329016</v>
      </c>
      <c r="K17" s="45">
        <v>81.686172768329016</v>
      </c>
      <c r="L17" s="47">
        <f t="shared" si="0"/>
        <v>0.26969993284670579</v>
      </c>
      <c r="M17" s="47">
        <f t="shared" si="1"/>
        <v>15.369547545888764</v>
      </c>
    </row>
    <row r="18" spans="1:13" x14ac:dyDescent="0.25">
      <c r="A18" t="s">
        <v>186</v>
      </c>
      <c r="B18">
        <v>40900</v>
      </c>
      <c r="C18">
        <v>6922</v>
      </c>
      <c r="D18">
        <v>6922</v>
      </c>
      <c r="E18">
        <v>891306</v>
      </c>
      <c r="F18">
        <v>674167</v>
      </c>
      <c r="G18">
        <v>75.638108573262159</v>
      </c>
      <c r="H18" s="44">
        <v>68.904451591062966</v>
      </c>
      <c r="I18" s="44">
        <v>75.2197333605464</v>
      </c>
      <c r="J18" s="44">
        <v>75.319660645333869</v>
      </c>
      <c r="K18" s="45">
        <v>75.319660645333869</v>
      </c>
      <c r="L18" s="47">
        <f t="shared" si="0"/>
        <v>0.31844792792828969</v>
      </c>
      <c r="M18" s="47">
        <f t="shared" si="1"/>
        <v>6.733656982199193</v>
      </c>
    </row>
    <row r="19" spans="1:13" x14ac:dyDescent="0.25">
      <c r="A19" t="s">
        <v>197</v>
      </c>
      <c r="B19">
        <v>18140</v>
      </c>
      <c r="D19">
        <v>18140</v>
      </c>
      <c r="E19">
        <v>869770</v>
      </c>
      <c r="F19">
        <v>716645</v>
      </c>
      <c r="G19">
        <v>82.394771031422096</v>
      </c>
      <c r="H19" s="44">
        <v>70.669875234087186</v>
      </c>
      <c r="I19" s="44">
        <v>79.470774020144617</v>
      </c>
      <c r="J19" s="44">
        <v>82.024418900609575</v>
      </c>
      <c r="K19" s="45">
        <v>82.024418900609575</v>
      </c>
      <c r="L19" s="47">
        <f t="shared" si="0"/>
        <v>0.37035213081252039</v>
      </c>
      <c r="M19" s="47">
        <f t="shared" si="1"/>
        <v>11.724895797334909</v>
      </c>
    </row>
    <row r="20" spans="1:13" x14ac:dyDescent="0.25">
      <c r="A20" t="s">
        <v>180</v>
      </c>
      <c r="B20">
        <v>41180</v>
      </c>
      <c r="D20">
        <v>41180</v>
      </c>
      <c r="E20">
        <v>1304601</v>
      </c>
      <c r="F20">
        <v>1083333</v>
      </c>
      <c r="G20">
        <v>83.039412050121072</v>
      </c>
      <c r="H20" s="44">
        <v>67.214563553310569</v>
      </c>
      <c r="I20" s="44">
        <v>79.629475576382291</v>
      </c>
      <c r="J20" s="44">
        <v>82.621206104455013</v>
      </c>
      <c r="K20" s="45">
        <v>82.621206104455013</v>
      </c>
      <c r="L20" s="47">
        <f t="shared" si="0"/>
        <v>0.41820594566605962</v>
      </c>
      <c r="M20" s="47">
        <f t="shared" si="1"/>
        <v>15.824848496810503</v>
      </c>
    </row>
    <row r="21" spans="1:13" x14ac:dyDescent="0.25">
      <c r="A21" t="s">
        <v>172</v>
      </c>
      <c r="B21">
        <v>33340</v>
      </c>
      <c r="C21">
        <v>5082</v>
      </c>
      <c r="D21">
        <v>5082</v>
      </c>
      <c r="E21">
        <v>821226</v>
      </c>
      <c r="F21">
        <v>661511</v>
      </c>
      <c r="G21">
        <v>80.551638647583005</v>
      </c>
      <c r="H21" s="44">
        <v>65.537311254872805</v>
      </c>
      <c r="I21" s="44">
        <v>77.169001180197526</v>
      </c>
      <c r="J21" s="44">
        <v>80.098790520027421</v>
      </c>
      <c r="K21" s="45">
        <v>80.098790520027421</v>
      </c>
      <c r="L21" s="47">
        <f t="shared" si="0"/>
        <v>0.45284812755558335</v>
      </c>
      <c r="M21" s="47">
        <f t="shared" si="1"/>
        <v>15.0143273927102</v>
      </c>
    </row>
    <row r="22" spans="1:13" x14ac:dyDescent="0.25">
      <c r="A22" t="s">
        <v>175</v>
      </c>
      <c r="B22">
        <v>41620</v>
      </c>
      <c r="D22">
        <v>41620</v>
      </c>
      <c r="E22">
        <v>522765</v>
      </c>
      <c r="F22">
        <v>406100</v>
      </c>
      <c r="G22">
        <v>77.683088959666392</v>
      </c>
      <c r="H22" s="44">
        <v>66.054415035760982</v>
      </c>
      <c r="I22" s="44">
        <v>76.292303134739996</v>
      </c>
      <c r="J22" s="44">
        <v>77.158745767775343</v>
      </c>
      <c r="K22" s="45">
        <v>77.158745767775343</v>
      </c>
      <c r="L22" s="47">
        <f t="shared" si="0"/>
        <v>0.52434319189104883</v>
      </c>
      <c r="M22" s="47">
        <f t="shared" si="1"/>
        <v>11.62867392390541</v>
      </c>
    </row>
    <row r="23" spans="1:13" x14ac:dyDescent="0.25">
      <c r="A23" t="s">
        <v>202</v>
      </c>
      <c r="B23">
        <v>45300</v>
      </c>
      <c r="D23">
        <v>45300</v>
      </c>
      <c r="E23">
        <v>1191656</v>
      </c>
      <c r="F23">
        <v>956334</v>
      </c>
      <c r="G23">
        <v>80.252522540061904</v>
      </c>
      <c r="H23" s="44">
        <v>71.942389104517872</v>
      </c>
      <c r="I23" s="44">
        <v>78.810465819258766</v>
      </c>
      <c r="J23" s="44">
        <v>79.726624290267367</v>
      </c>
      <c r="K23" s="45">
        <v>79.726624290267367</v>
      </c>
      <c r="L23" s="47">
        <f t="shared" si="0"/>
        <v>0.52589824979453681</v>
      </c>
      <c r="M23" s="47">
        <f t="shared" si="1"/>
        <v>8.3101334355440315</v>
      </c>
    </row>
    <row r="24" spans="1:13" x14ac:dyDescent="0.25">
      <c r="A24" t="s">
        <v>182</v>
      </c>
      <c r="B24">
        <v>12060</v>
      </c>
      <c r="D24">
        <v>12060</v>
      </c>
      <c r="E24">
        <v>2369588</v>
      </c>
      <c r="F24">
        <v>1837800</v>
      </c>
      <c r="G24">
        <v>77.557786416879225</v>
      </c>
      <c r="H24" s="44">
        <v>68.540821304671042</v>
      </c>
      <c r="I24" s="44">
        <v>77.90249574191742</v>
      </c>
      <c r="J24" s="44">
        <v>77.001618920797114</v>
      </c>
      <c r="K24" s="45">
        <v>77.001618920797114</v>
      </c>
      <c r="L24" s="47">
        <f t="shared" si="0"/>
        <v>0.5561674960821108</v>
      </c>
      <c r="M24" s="47">
        <f t="shared" si="1"/>
        <v>9.0169651122081831</v>
      </c>
    </row>
    <row r="25" spans="1:13" x14ac:dyDescent="0.25">
      <c r="A25" t="s">
        <v>158</v>
      </c>
      <c r="B25">
        <v>16980</v>
      </c>
      <c r="C25">
        <v>1602</v>
      </c>
      <c r="D25">
        <v>1602</v>
      </c>
      <c r="E25">
        <v>4289558</v>
      </c>
      <c r="F25">
        <v>3047301</v>
      </c>
      <c r="G25">
        <v>71.039976612975039</v>
      </c>
      <c r="H25" s="44">
        <v>59.117043080952726</v>
      </c>
      <c r="I25" s="44">
        <v>67.59427834979266</v>
      </c>
      <c r="J25" s="44">
        <v>70.478351905641105</v>
      </c>
      <c r="K25" s="45">
        <v>70.478351905641105</v>
      </c>
      <c r="L25" s="47">
        <f t="shared" si="0"/>
        <v>0.56162470733393377</v>
      </c>
      <c r="M25" s="47">
        <f t="shared" si="1"/>
        <v>11.922933532022313</v>
      </c>
    </row>
    <row r="26" spans="1:13" x14ac:dyDescent="0.25">
      <c r="A26" t="s">
        <v>183</v>
      </c>
      <c r="B26">
        <v>34980</v>
      </c>
      <c r="D26">
        <v>34980</v>
      </c>
      <c r="E26">
        <v>720369</v>
      </c>
      <c r="F26">
        <v>585356</v>
      </c>
      <c r="G26">
        <v>81.257799822035651</v>
      </c>
      <c r="H26" s="44">
        <v>68.791466749213228</v>
      </c>
      <c r="I26" s="44">
        <v>79.109855018084914</v>
      </c>
      <c r="J26" s="44">
        <v>80.693344236592125</v>
      </c>
      <c r="K26" s="45">
        <v>80.693344236592125</v>
      </c>
      <c r="L26" s="47">
        <f t="shared" si="0"/>
        <v>0.56445558544352537</v>
      </c>
      <c r="M26" s="47">
        <f t="shared" si="1"/>
        <v>12.466333072822422</v>
      </c>
    </row>
    <row r="27" spans="1:13" x14ac:dyDescent="0.25">
      <c r="A27" t="s">
        <v>173</v>
      </c>
      <c r="B27">
        <v>39300</v>
      </c>
      <c r="D27">
        <v>39300</v>
      </c>
      <c r="E27">
        <v>728425</v>
      </c>
      <c r="F27">
        <v>592535</v>
      </c>
      <c r="G27">
        <v>81.344682019425477</v>
      </c>
      <c r="H27" s="44">
        <v>65.618916107461686</v>
      </c>
      <c r="I27" s="44">
        <v>78.596969338401692</v>
      </c>
      <c r="J27" s="44">
        <v>80.683299132375708</v>
      </c>
      <c r="K27" s="45">
        <v>80.683299132375708</v>
      </c>
      <c r="L27" s="47">
        <f t="shared" si="0"/>
        <v>0.66138288704976844</v>
      </c>
      <c r="M27" s="47">
        <f t="shared" si="1"/>
        <v>15.725765911963791</v>
      </c>
    </row>
    <row r="28" spans="1:13" x14ac:dyDescent="0.25">
      <c r="A28" t="s">
        <v>169</v>
      </c>
      <c r="B28">
        <v>40380</v>
      </c>
      <c r="D28">
        <v>40380</v>
      </c>
      <c r="E28">
        <v>483393</v>
      </c>
      <c r="F28">
        <v>399150</v>
      </c>
      <c r="G28">
        <v>82.572565179884691</v>
      </c>
      <c r="H28" s="44">
        <v>64.921138012338247</v>
      </c>
      <c r="I28" s="44">
        <v>77.67576358603425</v>
      </c>
      <c r="J28" s="44">
        <v>81.78687109869314</v>
      </c>
      <c r="K28" s="45">
        <v>81.78687109869314</v>
      </c>
      <c r="L28" s="47">
        <f t="shared" si="0"/>
        <v>0.78569408119155071</v>
      </c>
      <c r="M28" s="47">
        <f t="shared" si="1"/>
        <v>17.651427167546444</v>
      </c>
    </row>
    <row r="29" spans="1:13" x14ac:dyDescent="0.25">
      <c r="A29" t="s">
        <v>159</v>
      </c>
      <c r="B29">
        <v>37980</v>
      </c>
      <c r="C29">
        <v>6162</v>
      </c>
      <c r="D29">
        <v>6162</v>
      </c>
      <c r="E29">
        <v>2846995</v>
      </c>
      <c r="F29">
        <v>2109579</v>
      </c>
      <c r="G29">
        <v>74.098444149006241</v>
      </c>
      <c r="H29" s="44">
        <v>60.231130531999021</v>
      </c>
      <c r="I29" s="44">
        <v>69.134566385391551</v>
      </c>
      <c r="J29" s="44">
        <v>73.284980313667134</v>
      </c>
      <c r="K29" s="45">
        <v>73.284980313667134</v>
      </c>
      <c r="L29" s="47">
        <f t="shared" si="0"/>
        <v>0.81346383533910682</v>
      </c>
      <c r="M29" s="47">
        <f t="shared" si="1"/>
        <v>13.86731361700722</v>
      </c>
    </row>
    <row r="30" spans="1:13" x14ac:dyDescent="0.25">
      <c r="A30" t="s">
        <v>184</v>
      </c>
      <c r="B30">
        <v>28140</v>
      </c>
      <c r="D30">
        <v>28140</v>
      </c>
      <c r="E30">
        <v>975081</v>
      </c>
      <c r="F30">
        <v>816598</v>
      </c>
      <c r="G30">
        <v>83.746683608848898</v>
      </c>
      <c r="H30" s="44">
        <v>68.883407802800846</v>
      </c>
      <c r="I30" s="44">
        <v>79.814262082853858</v>
      </c>
      <c r="J30" s="44">
        <v>82.805943321932958</v>
      </c>
      <c r="K30" s="45">
        <v>82.805943321932958</v>
      </c>
      <c r="L30" s="47">
        <f t="shared" si="0"/>
        <v>0.94074028691593981</v>
      </c>
      <c r="M30" s="47">
        <f t="shared" si="1"/>
        <v>14.863275806048051</v>
      </c>
    </row>
    <row r="31" spans="1:13" x14ac:dyDescent="0.25">
      <c r="A31" t="s">
        <v>203</v>
      </c>
      <c r="B31">
        <v>36420</v>
      </c>
      <c r="D31">
        <v>36420</v>
      </c>
      <c r="E31">
        <v>578802</v>
      </c>
      <c r="F31">
        <v>478892</v>
      </c>
      <c r="G31">
        <v>82.738483972066447</v>
      </c>
      <c r="H31" s="44">
        <v>72.589168432336677</v>
      </c>
      <c r="I31" s="44">
        <v>80.301340525457547</v>
      </c>
      <c r="J31" s="44">
        <v>81.75045457937172</v>
      </c>
      <c r="K31" s="45">
        <v>81.75045457937172</v>
      </c>
      <c r="L31" s="47">
        <f t="shared" si="0"/>
        <v>0.98802939269472745</v>
      </c>
      <c r="M31" s="47">
        <f t="shared" si="1"/>
        <v>10.14931553972977</v>
      </c>
    </row>
    <row r="32" spans="1:13" x14ac:dyDescent="0.25">
      <c r="A32" t="s">
        <v>196</v>
      </c>
      <c r="B32">
        <v>26900</v>
      </c>
      <c r="D32">
        <v>26900</v>
      </c>
      <c r="E32">
        <v>805605</v>
      </c>
      <c r="F32">
        <v>676278</v>
      </c>
      <c r="G32">
        <v>83.946599139776936</v>
      </c>
      <c r="H32" s="44">
        <v>70.567367881855517</v>
      </c>
      <c r="I32" s="44">
        <v>79.745156345396168</v>
      </c>
      <c r="J32" s="44">
        <v>82.792442397471589</v>
      </c>
      <c r="K32" s="45">
        <v>82.792442397471589</v>
      </c>
      <c r="L32" s="47">
        <f t="shared" si="0"/>
        <v>1.1541567423053465</v>
      </c>
      <c r="M32" s="47">
        <f t="shared" si="1"/>
        <v>13.379231257921418</v>
      </c>
    </row>
    <row r="33" spans="1:13" x14ac:dyDescent="0.25">
      <c r="A33" t="s">
        <v>195</v>
      </c>
      <c r="B33">
        <v>17460</v>
      </c>
      <c r="C33">
        <v>1692</v>
      </c>
      <c r="D33">
        <v>1692</v>
      </c>
      <c r="E33">
        <v>1253281</v>
      </c>
      <c r="F33">
        <v>1048620</v>
      </c>
      <c r="G33">
        <v>83.669983028546667</v>
      </c>
      <c r="H33" s="44">
        <v>70.514665520533015</v>
      </c>
      <c r="I33" s="44">
        <v>79.548503539527587</v>
      </c>
      <c r="J33" s="44">
        <v>82.329437829178346</v>
      </c>
      <c r="K33" s="45">
        <v>82.329437829178346</v>
      </c>
      <c r="L33" s="47">
        <f t="shared" si="0"/>
        <v>1.3405451993683215</v>
      </c>
      <c r="M33" s="47">
        <f t="shared" si="1"/>
        <v>13.155317508013653</v>
      </c>
    </row>
    <row r="34" spans="1:13" x14ac:dyDescent="0.25">
      <c r="A34" t="s">
        <v>191</v>
      </c>
      <c r="B34">
        <v>36740</v>
      </c>
      <c r="D34">
        <v>36740</v>
      </c>
      <c r="E34">
        <v>964320</v>
      </c>
      <c r="F34">
        <v>791320</v>
      </c>
      <c r="G34">
        <v>82.059897129583533</v>
      </c>
      <c r="H34" s="44">
        <v>69.481171873265396</v>
      </c>
      <c r="I34" s="44">
        <v>77.993984198755825</v>
      </c>
      <c r="J34" s="44">
        <v>80.572672825068082</v>
      </c>
      <c r="K34" s="45">
        <v>80.572672825068082</v>
      </c>
      <c r="L34" s="47">
        <f t="shared" si="0"/>
        <v>1.4872243045154505</v>
      </c>
      <c r="M34" s="47">
        <f t="shared" si="1"/>
        <v>12.578725256318137</v>
      </c>
    </row>
    <row r="35" spans="1:13" x14ac:dyDescent="0.25">
      <c r="A35" s="48" t="s">
        <v>192</v>
      </c>
      <c r="B35">
        <v>33100</v>
      </c>
      <c r="C35" s="40">
        <v>4992</v>
      </c>
      <c r="D35">
        <v>4992</v>
      </c>
      <c r="E35">
        <v>2432916</v>
      </c>
      <c r="F35">
        <v>1917154</v>
      </c>
      <c r="G35">
        <v>78.800665538801994</v>
      </c>
      <c r="H35" s="44">
        <v>69.687979966465903</v>
      </c>
      <c r="I35" s="44">
        <v>75.29254751589508</v>
      </c>
      <c r="J35" s="44">
        <v>76.638447688368984</v>
      </c>
      <c r="K35" s="49">
        <v>77.312906962582801</v>
      </c>
      <c r="L35" s="47">
        <f t="shared" si="0"/>
        <v>1.4877585762191927</v>
      </c>
      <c r="M35" s="47">
        <f t="shared" si="1"/>
        <v>9.1126855723360904</v>
      </c>
    </row>
    <row r="36" spans="1:13" x14ac:dyDescent="0.25">
      <c r="A36" t="s">
        <v>187</v>
      </c>
      <c r="B36">
        <v>31140</v>
      </c>
      <c r="D36">
        <v>31140</v>
      </c>
      <c r="E36">
        <v>579514</v>
      </c>
      <c r="F36">
        <v>483935</v>
      </c>
      <c r="G36">
        <v>83.507042107697131</v>
      </c>
      <c r="H36" s="44">
        <v>69.041181860400897</v>
      </c>
      <c r="I36" s="44">
        <v>79.449036310232017</v>
      </c>
      <c r="J36" s="44">
        <v>82.010709770890443</v>
      </c>
      <c r="K36" s="45">
        <v>82.010709770890443</v>
      </c>
      <c r="L36" s="47">
        <f t="shared" si="0"/>
        <v>1.4963323368066881</v>
      </c>
      <c r="M36" s="47">
        <f t="shared" si="1"/>
        <v>14.465860247296234</v>
      </c>
    </row>
    <row r="37" spans="1:13" x14ac:dyDescent="0.25">
      <c r="A37" t="s">
        <v>194</v>
      </c>
      <c r="B37">
        <v>31100</v>
      </c>
      <c r="C37">
        <v>4472</v>
      </c>
      <c r="D37">
        <v>4472</v>
      </c>
      <c r="E37">
        <v>7669630</v>
      </c>
      <c r="F37">
        <v>5684902</v>
      </c>
      <c r="G37">
        <v>74.122245792821815</v>
      </c>
      <c r="H37" s="50">
        <v>70.211093179085765</v>
      </c>
      <c r="I37" s="50">
        <v>72.345467637669486</v>
      </c>
      <c r="J37" s="50">
        <v>72.421349369697083</v>
      </c>
      <c r="K37" s="45">
        <v>72.421349369697083</v>
      </c>
      <c r="L37" s="47">
        <f t="shared" si="0"/>
        <v>1.7008964231247319</v>
      </c>
      <c r="M37" s="47">
        <f t="shared" si="1"/>
        <v>3.9111526137360499</v>
      </c>
    </row>
    <row r="38" spans="1:13" x14ac:dyDescent="0.25">
      <c r="A38" t="s">
        <v>193</v>
      </c>
      <c r="B38">
        <v>38060</v>
      </c>
      <c r="D38">
        <v>38060</v>
      </c>
      <c r="E38">
        <v>1777930</v>
      </c>
      <c r="F38">
        <v>1363480</v>
      </c>
      <c r="G38">
        <v>76.689183488663787</v>
      </c>
      <c r="H38" s="44">
        <v>69.768998072322731</v>
      </c>
      <c r="I38" s="44">
        <v>74.943171781930218</v>
      </c>
      <c r="J38" s="44">
        <v>74.643045646786689</v>
      </c>
      <c r="K38" s="45">
        <v>74.643045646786689</v>
      </c>
      <c r="L38" s="47">
        <f t="shared" si="0"/>
        <v>2.0461378418770977</v>
      </c>
      <c r="M38" s="47">
        <f t="shared" si="1"/>
        <v>6.9201854163410559</v>
      </c>
    </row>
    <row r="39" spans="1:13" x14ac:dyDescent="0.25">
      <c r="A39" t="s">
        <v>161</v>
      </c>
      <c r="B39">
        <v>47260</v>
      </c>
      <c r="D39">
        <v>47260</v>
      </c>
      <c r="E39">
        <v>813227</v>
      </c>
      <c r="F39">
        <v>658008</v>
      </c>
      <c r="G39">
        <v>80.913201357062675</v>
      </c>
      <c r="H39" s="44">
        <v>60.281707110037729</v>
      </c>
      <c r="I39" s="44">
        <v>72.712341688745852</v>
      </c>
      <c r="J39" s="44">
        <v>78.865361828824533</v>
      </c>
      <c r="K39" s="45">
        <v>78.865361828824533</v>
      </c>
      <c r="L39" s="47">
        <f t="shared" si="0"/>
        <v>2.0478395282381427</v>
      </c>
      <c r="M39" s="47">
        <f t="shared" si="1"/>
        <v>20.631494247024946</v>
      </c>
    </row>
    <row r="40" spans="1:13" x14ac:dyDescent="0.25">
      <c r="A40" t="s">
        <v>176</v>
      </c>
      <c r="B40">
        <v>27260</v>
      </c>
      <c r="D40">
        <v>27260</v>
      </c>
      <c r="E40">
        <v>605582</v>
      </c>
      <c r="F40">
        <v>499797</v>
      </c>
      <c r="G40">
        <v>82.531680267907575</v>
      </c>
      <c r="H40" s="44">
        <v>66.235335323434242</v>
      </c>
      <c r="I40" s="44">
        <v>76.2261141474536</v>
      </c>
      <c r="J40" s="44">
        <v>80.277534592339094</v>
      </c>
      <c r="K40" s="45">
        <v>80.277534592339094</v>
      </c>
      <c r="L40" s="47">
        <f t="shared" si="0"/>
        <v>2.2541456755684806</v>
      </c>
      <c r="M40" s="47">
        <f t="shared" si="1"/>
        <v>16.296344944473333</v>
      </c>
    </row>
    <row r="41" spans="1:13" x14ac:dyDescent="0.25">
      <c r="A41" t="s">
        <v>167</v>
      </c>
      <c r="B41">
        <v>41740</v>
      </c>
      <c r="D41">
        <v>41740</v>
      </c>
      <c r="E41">
        <v>1389165</v>
      </c>
      <c r="F41">
        <v>1058032</v>
      </c>
      <c r="G41">
        <v>76.163162763242667</v>
      </c>
      <c r="H41" s="44">
        <v>63.750058506903812</v>
      </c>
      <c r="I41" s="44">
        <v>70.895025055955315</v>
      </c>
      <c r="J41" s="44">
        <v>73.879398508506711</v>
      </c>
      <c r="K41" s="45">
        <v>73.879398508506711</v>
      </c>
      <c r="L41" s="47">
        <f t="shared" si="0"/>
        <v>2.2837642547359565</v>
      </c>
      <c r="M41" s="47">
        <f t="shared" si="1"/>
        <v>12.413104256338855</v>
      </c>
    </row>
    <row r="42" spans="1:13" x14ac:dyDescent="0.25">
      <c r="A42" t="s">
        <v>189</v>
      </c>
      <c r="B42">
        <v>26420</v>
      </c>
      <c r="C42">
        <v>3362</v>
      </c>
      <c r="D42">
        <v>3362</v>
      </c>
      <c r="E42">
        <v>2717911</v>
      </c>
      <c r="F42">
        <v>2159029</v>
      </c>
      <c r="G42">
        <v>79.4370750182769</v>
      </c>
      <c r="H42" s="44">
        <v>69.399039733347436</v>
      </c>
      <c r="I42" s="44">
        <v>76.063615345078816</v>
      </c>
      <c r="J42" s="44">
        <v>77.035434642562208</v>
      </c>
      <c r="K42" s="45">
        <v>77.035434642562208</v>
      </c>
      <c r="L42" s="47">
        <f t="shared" si="0"/>
        <v>2.4016403757146918</v>
      </c>
      <c r="M42" s="47">
        <f t="shared" si="1"/>
        <v>10.038035284929464</v>
      </c>
    </row>
    <row r="43" spans="1:13" x14ac:dyDescent="0.25">
      <c r="A43" t="s">
        <v>200</v>
      </c>
      <c r="B43">
        <v>19100</v>
      </c>
      <c r="C43">
        <v>1922</v>
      </c>
      <c r="D43">
        <v>1922</v>
      </c>
      <c r="E43">
        <v>2999949</v>
      </c>
      <c r="F43">
        <v>2437984</v>
      </c>
      <c r="G43">
        <v>81.267514881086313</v>
      </c>
      <c r="H43" s="44">
        <v>71.085156379636118</v>
      </c>
      <c r="I43" s="44">
        <v>78.633318910242252</v>
      </c>
      <c r="J43" s="44">
        <v>78.753726784742184</v>
      </c>
      <c r="K43" s="45">
        <v>78.753726784742184</v>
      </c>
      <c r="L43" s="47">
        <f t="shared" si="0"/>
        <v>2.513788096344129</v>
      </c>
      <c r="M43" s="47">
        <f t="shared" si="1"/>
        <v>10.182358501450196</v>
      </c>
    </row>
    <row r="44" spans="1:13" x14ac:dyDescent="0.25">
      <c r="A44" t="s">
        <v>188</v>
      </c>
      <c r="B44">
        <v>32820</v>
      </c>
      <c r="D44">
        <v>32820</v>
      </c>
      <c r="E44">
        <v>564884</v>
      </c>
      <c r="F44">
        <v>472115</v>
      </c>
      <c r="G44">
        <v>83.577336231863526</v>
      </c>
      <c r="H44" s="44">
        <v>69.19642509089303</v>
      </c>
      <c r="I44" s="44">
        <v>78.139679936493252</v>
      </c>
      <c r="J44" s="44">
        <v>80.887517584242957</v>
      </c>
      <c r="K44" s="45">
        <v>80.887517584242957</v>
      </c>
      <c r="L44" s="47">
        <f t="shared" si="0"/>
        <v>2.6898186476205694</v>
      </c>
      <c r="M44" s="47">
        <f t="shared" si="1"/>
        <v>14.380911140970497</v>
      </c>
    </row>
    <row r="45" spans="1:13" x14ac:dyDescent="0.25">
      <c r="A45" t="s">
        <v>190</v>
      </c>
      <c r="B45">
        <v>17140</v>
      </c>
      <c r="C45">
        <v>1642</v>
      </c>
      <c r="D45">
        <v>1642</v>
      </c>
      <c r="E45">
        <v>971323</v>
      </c>
      <c r="F45">
        <v>817141</v>
      </c>
      <c r="G45">
        <v>84.126598464156615</v>
      </c>
      <c r="H45" s="44">
        <v>69.444432815179823</v>
      </c>
      <c r="I45" s="44">
        <v>78.968873093439953</v>
      </c>
      <c r="J45" s="44">
        <v>81.369935558032964</v>
      </c>
      <c r="K45" s="45">
        <v>81.369935558032964</v>
      </c>
      <c r="L45" s="47">
        <f t="shared" si="0"/>
        <v>2.7566629061236512</v>
      </c>
      <c r="M45" s="47">
        <f t="shared" si="1"/>
        <v>14.682165648976792</v>
      </c>
    </row>
    <row r="46" spans="1:13" x14ac:dyDescent="0.25">
      <c r="A46" t="s">
        <v>199</v>
      </c>
      <c r="B46">
        <v>24660</v>
      </c>
      <c r="D46">
        <v>24660</v>
      </c>
      <c r="E46">
        <v>317839</v>
      </c>
      <c r="F46">
        <v>266918</v>
      </c>
      <c r="G46">
        <v>83.97899565503289</v>
      </c>
      <c r="H46" s="44">
        <v>70.757055201255724</v>
      </c>
      <c r="I46" s="44">
        <v>79.284059419433973</v>
      </c>
      <c r="J46" s="44">
        <v>81.193399480709175</v>
      </c>
      <c r="K46" s="45">
        <v>81.193399480709175</v>
      </c>
      <c r="L46" s="47">
        <f t="shared" si="0"/>
        <v>2.7855961743237145</v>
      </c>
      <c r="M46" s="47">
        <f t="shared" si="1"/>
        <v>13.221940453777165</v>
      </c>
    </row>
    <row r="47" spans="1:13" x14ac:dyDescent="0.25">
      <c r="A47" t="s">
        <v>178</v>
      </c>
      <c r="B47">
        <v>41700</v>
      </c>
      <c r="D47">
        <v>41700</v>
      </c>
      <c r="E47">
        <v>965808</v>
      </c>
      <c r="F47">
        <v>768185</v>
      </c>
      <c r="G47">
        <v>79.538065536835475</v>
      </c>
      <c r="H47" s="44">
        <v>66.776304264041201</v>
      </c>
      <c r="I47" s="44">
        <v>74.497216215608901</v>
      </c>
      <c r="J47" s="44">
        <v>76.238934569942103</v>
      </c>
      <c r="K47" s="45">
        <v>76.238934569942103</v>
      </c>
      <c r="L47" s="47">
        <f t="shared" si="0"/>
        <v>3.2991309668933724</v>
      </c>
      <c r="M47" s="47">
        <f t="shared" si="1"/>
        <v>12.761761272794274</v>
      </c>
    </row>
    <row r="48" spans="1:13" x14ac:dyDescent="0.25">
      <c r="A48" t="s">
        <v>174</v>
      </c>
      <c r="B48">
        <v>39580</v>
      </c>
      <c r="D48">
        <v>39580</v>
      </c>
      <c r="E48">
        <v>544093</v>
      </c>
      <c r="F48">
        <v>446280</v>
      </c>
      <c r="G48">
        <v>82.022742435576262</v>
      </c>
      <c r="H48" s="44">
        <v>65.637683627188437</v>
      </c>
      <c r="I48" s="44">
        <v>77.400133473162356</v>
      </c>
      <c r="J48" s="44">
        <v>78.494028098303573</v>
      </c>
      <c r="K48" s="45">
        <v>78.494028098303573</v>
      </c>
      <c r="L48" s="47">
        <f t="shared" si="0"/>
        <v>3.5287143372726888</v>
      </c>
      <c r="M48" s="47">
        <f t="shared" si="1"/>
        <v>16.385058808387825</v>
      </c>
    </row>
    <row r="49" spans="1:21" x14ac:dyDescent="0.25">
      <c r="A49" t="s">
        <v>201</v>
      </c>
      <c r="B49">
        <v>29820</v>
      </c>
      <c r="D49">
        <v>29820</v>
      </c>
      <c r="E49">
        <v>864245</v>
      </c>
      <c r="F49">
        <v>681984</v>
      </c>
      <c r="G49">
        <v>78.910956962435421</v>
      </c>
      <c r="H49" s="50">
        <v>71.085999658053055</v>
      </c>
      <c r="I49" s="50">
        <v>74.26693107385374</v>
      </c>
      <c r="J49" s="50">
        <v>74.494509170361624</v>
      </c>
      <c r="K49" s="45">
        <v>74.494509170361624</v>
      </c>
      <c r="L49" s="47">
        <f t="shared" si="0"/>
        <v>4.4164477920737966</v>
      </c>
      <c r="M49" s="47">
        <f t="shared" si="1"/>
        <v>7.8249573043823659</v>
      </c>
      <c r="O49" s="74"/>
      <c r="P49" s="74"/>
      <c r="Q49" s="74"/>
      <c r="R49" s="74"/>
      <c r="S49" s="75"/>
    </row>
    <row r="50" spans="1:21" x14ac:dyDescent="0.25">
      <c r="A50" t="s">
        <v>164</v>
      </c>
      <c r="B50">
        <v>35380</v>
      </c>
      <c r="D50">
        <v>35380</v>
      </c>
      <c r="E50">
        <v>522299</v>
      </c>
      <c r="F50">
        <v>407905</v>
      </c>
      <c r="G50">
        <v>78.097986019502244</v>
      </c>
      <c r="H50" s="44">
        <v>61.934168828516754</v>
      </c>
      <c r="I50" s="44">
        <v>70.946986723641473</v>
      </c>
      <c r="J50" s="44">
        <v>73.007224463249202</v>
      </c>
      <c r="K50" s="45">
        <v>73.007224463249202</v>
      </c>
      <c r="L50" s="47">
        <f t="shared" si="0"/>
        <v>5.0907615562530424</v>
      </c>
      <c r="M50" s="47">
        <f t="shared" si="1"/>
        <v>16.16381719098549</v>
      </c>
      <c r="O50" s="74"/>
      <c r="P50" s="74"/>
      <c r="Q50" s="74"/>
      <c r="R50" s="74"/>
      <c r="S50" s="75"/>
    </row>
    <row r="51" spans="1:21" x14ac:dyDescent="0.25">
      <c r="A51" s="48" t="s">
        <v>198</v>
      </c>
      <c r="B51" s="48"/>
      <c r="C51" s="40">
        <v>4992</v>
      </c>
      <c r="D51">
        <v>4992</v>
      </c>
      <c r="E51">
        <v>2432916</v>
      </c>
      <c r="F51">
        <v>1917154</v>
      </c>
      <c r="H51" s="44">
        <v>70.74791151421114</v>
      </c>
      <c r="I51" s="44">
        <v>79.365697154578442</v>
      </c>
      <c r="J51" s="44">
        <v>79.642830107743933</v>
      </c>
      <c r="K51" s="45"/>
      <c r="M51" s="46">
        <f t="shared" si="1"/>
        <v>-70.74791151421114</v>
      </c>
    </row>
    <row r="53" spans="1:21" x14ac:dyDescent="0.25">
      <c r="A53" t="s">
        <v>206</v>
      </c>
    </row>
    <row r="61" spans="1:21" x14ac:dyDescent="0.25">
      <c r="O61" s="129"/>
      <c r="P61" s="129"/>
      <c r="Q61" s="129"/>
      <c r="R61" s="129"/>
      <c r="S61" s="129"/>
      <c r="T61" s="120"/>
      <c r="U61" s="120"/>
    </row>
    <row r="62" spans="1:21" x14ac:dyDescent="0.25">
      <c r="O62" s="129"/>
      <c r="P62" s="121"/>
      <c r="Q62" s="121"/>
      <c r="R62" s="121"/>
      <c r="S62" s="122"/>
      <c r="T62" s="120"/>
      <c r="U62" s="120"/>
    </row>
    <row r="63" spans="1:21" x14ac:dyDescent="0.25">
      <c r="O63" s="121"/>
      <c r="P63" s="123"/>
      <c r="Q63" s="124"/>
      <c r="R63" s="123"/>
      <c r="S63" s="125"/>
      <c r="T63" s="126"/>
      <c r="U63" s="120"/>
    </row>
    <row r="64" spans="1:21" x14ac:dyDescent="0.25">
      <c r="O64" s="121"/>
      <c r="P64" s="123"/>
      <c r="Q64" s="124"/>
      <c r="R64" s="123"/>
      <c r="S64" s="125"/>
      <c r="T64" s="120"/>
      <c r="U64" s="120"/>
    </row>
    <row r="65" spans="15:21" x14ac:dyDescent="0.25">
      <c r="O65" s="121"/>
      <c r="P65" s="123"/>
      <c r="Q65" s="127"/>
      <c r="R65" s="128"/>
      <c r="S65" s="125"/>
      <c r="T65" s="126"/>
      <c r="U65" s="120"/>
    </row>
    <row r="66" spans="15:21" x14ac:dyDescent="0.25">
      <c r="O66" s="121"/>
      <c r="P66" s="123"/>
      <c r="Q66" s="124"/>
      <c r="R66" s="123"/>
      <c r="S66" s="125"/>
      <c r="T66" s="120"/>
      <c r="U66" s="120"/>
    </row>
    <row r="67" spans="15:21" x14ac:dyDescent="0.25">
      <c r="O67" s="121"/>
      <c r="P67" s="123"/>
      <c r="Q67" s="127"/>
      <c r="R67" s="128"/>
      <c r="S67" s="125"/>
      <c r="T67" s="120"/>
      <c r="U67" s="120"/>
    </row>
    <row r="68" spans="15:21" x14ac:dyDescent="0.25">
      <c r="O68" s="121"/>
      <c r="P68" s="123"/>
      <c r="Q68" s="124"/>
      <c r="R68" s="123"/>
      <c r="S68" s="125"/>
      <c r="T68" s="120"/>
      <c r="U68" s="120"/>
    </row>
    <row r="69" spans="15:21" x14ac:dyDescent="0.25">
      <c r="O69" s="121"/>
      <c r="P69" s="123"/>
      <c r="Q69" s="127"/>
      <c r="R69" s="128"/>
      <c r="S69" s="125"/>
      <c r="T69" s="120"/>
      <c r="U69" s="120"/>
    </row>
    <row r="70" spans="15:21" x14ac:dyDescent="0.25">
      <c r="O70" s="121"/>
      <c r="P70" s="123"/>
      <c r="Q70" s="124"/>
      <c r="R70" s="123"/>
      <c r="S70" s="125"/>
      <c r="T70" s="120"/>
      <c r="U70" s="120"/>
    </row>
    <row r="71" spans="15:21" x14ac:dyDescent="0.25">
      <c r="O71" s="121"/>
      <c r="P71" s="123"/>
      <c r="Q71" s="127"/>
      <c r="R71" s="128"/>
      <c r="S71" s="125"/>
      <c r="T71" s="120"/>
      <c r="U71" s="120"/>
    </row>
    <row r="72" spans="15:21" x14ac:dyDescent="0.25">
      <c r="O72" s="121"/>
      <c r="P72" s="123"/>
      <c r="Q72" s="124"/>
      <c r="R72" s="123"/>
      <c r="S72" s="125"/>
      <c r="T72" s="120"/>
      <c r="U72" s="120"/>
    </row>
    <row r="73" spans="15:21" x14ac:dyDescent="0.25">
      <c r="O73" s="121"/>
      <c r="P73" s="123"/>
      <c r="Q73" s="127"/>
      <c r="R73" s="128"/>
      <c r="S73" s="125"/>
      <c r="T73" s="120"/>
      <c r="U73" s="120"/>
    </row>
    <row r="74" spans="15:21" x14ac:dyDescent="0.25">
      <c r="O74" s="121"/>
      <c r="P74" s="123"/>
      <c r="Q74" s="124"/>
      <c r="R74" s="123"/>
      <c r="S74" s="125"/>
      <c r="T74" s="120"/>
      <c r="U74" s="120"/>
    </row>
    <row r="75" spans="15:21" x14ac:dyDescent="0.25">
      <c r="O75" s="121"/>
      <c r="P75" s="123"/>
      <c r="Q75" s="127"/>
      <c r="R75" s="128"/>
      <c r="S75" s="125"/>
      <c r="T75" s="120"/>
      <c r="U75" s="120"/>
    </row>
    <row r="76" spans="15:21" x14ac:dyDescent="0.25">
      <c r="O76" s="121"/>
      <c r="P76" s="123"/>
      <c r="Q76" s="124"/>
      <c r="R76" s="123"/>
      <c r="S76" s="125"/>
      <c r="T76" s="120"/>
      <c r="U76" s="120"/>
    </row>
    <row r="77" spans="15:21" x14ac:dyDescent="0.25">
      <c r="O77" s="121"/>
      <c r="P77" s="123"/>
      <c r="Q77" s="127"/>
      <c r="R77" s="128"/>
      <c r="S77" s="125"/>
      <c r="T77" s="120"/>
      <c r="U77" s="120"/>
    </row>
    <row r="78" spans="15:21" x14ac:dyDescent="0.25">
      <c r="O78" s="121"/>
      <c r="P78" s="123"/>
      <c r="Q78" s="124"/>
      <c r="R78" s="123"/>
      <c r="S78" s="125"/>
      <c r="T78" s="120"/>
      <c r="U78" s="120"/>
    </row>
    <row r="79" spans="15:21" x14ac:dyDescent="0.25">
      <c r="O79" s="121"/>
      <c r="P79" s="123"/>
      <c r="Q79" s="127"/>
      <c r="R79" s="128"/>
      <c r="S79" s="125"/>
      <c r="T79" s="120"/>
      <c r="U79" s="120"/>
    </row>
  </sheetData>
  <mergeCells count="1">
    <mergeCell ref="N1:T1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selection activeCell="I16" sqref="I16"/>
    </sheetView>
  </sheetViews>
  <sheetFormatPr defaultRowHeight="15" x14ac:dyDescent="0.25"/>
  <cols>
    <col min="1" max="1" width="15.42578125" bestFit="1" customWidth="1"/>
    <col min="2" max="2" width="16.140625" customWidth="1"/>
    <col min="3" max="3" width="11.5703125" bestFit="1" customWidth="1"/>
    <col min="4" max="4" width="10.85546875" bestFit="1" customWidth="1"/>
    <col min="5" max="5" width="9.7109375" bestFit="1" customWidth="1"/>
    <col min="6" max="6" width="13.85546875" bestFit="1" customWidth="1"/>
    <col min="7" max="7" width="11.5703125" bestFit="1" customWidth="1"/>
    <col min="8" max="8" width="9.140625" customWidth="1"/>
    <col min="9" max="9" width="8.7109375" customWidth="1"/>
    <col min="10" max="10" width="13.85546875" bestFit="1" customWidth="1"/>
  </cols>
  <sheetData>
    <row r="1" spans="1:22" x14ac:dyDescent="0.25">
      <c r="A1" s="225" t="s">
        <v>208</v>
      </c>
      <c r="B1" s="226"/>
      <c r="C1" s="227"/>
      <c r="D1" s="227"/>
      <c r="E1" s="227"/>
      <c r="F1" s="227"/>
      <c r="G1" s="228" t="s">
        <v>209</v>
      </c>
      <c r="H1" s="229"/>
      <c r="I1" s="229"/>
      <c r="J1" s="230"/>
    </row>
    <row r="2" spans="1:22" x14ac:dyDescent="0.25">
      <c r="A2" s="106"/>
      <c r="B2" s="227" t="s">
        <v>210</v>
      </c>
      <c r="C2" s="227" t="s">
        <v>21</v>
      </c>
      <c r="D2" s="227" t="s">
        <v>22</v>
      </c>
      <c r="E2" s="227" t="s">
        <v>25</v>
      </c>
      <c r="F2" s="227" t="s">
        <v>211</v>
      </c>
      <c r="G2" s="231" t="s">
        <v>21</v>
      </c>
      <c r="H2" s="232" t="s">
        <v>22</v>
      </c>
      <c r="I2" s="232" t="s">
        <v>25</v>
      </c>
      <c r="J2" s="233" t="s">
        <v>211</v>
      </c>
    </row>
    <row r="3" spans="1:22" x14ac:dyDescent="0.25">
      <c r="A3" s="106" t="s">
        <v>330</v>
      </c>
      <c r="B3" s="278">
        <v>136941010</v>
      </c>
      <c r="C3" s="278">
        <v>104857517</v>
      </c>
      <c r="D3" s="278">
        <v>13266356</v>
      </c>
      <c r="E3" s="278">
        <v>6768661</v>
      </c>
      <c r="F3" s="278">
        <v>12048476</v>
      </c>
      <c r="G3" s="231"/>
      <c r="H3" s="232"/>
      <c r="I3" s="232"/>
      <c r="J3" s="233"/>
    </row>
    <row r="4" spans="1:22" x14ac:dyDescent="0.25">
      <c r="A4" s="106" t="s">
        <v>213</v>
      </c>
      <c r="B4" s="106">
        <f>'[1]pivot 2010'!B13</f>
        <v>110741038</v>
      </c>
      <c r="C4" s="106">
        <f>'[1]pivot 2010'!C13</f>
        <v>83793248</v>
      </c>
      <c r="D4" s="106">
        <f>'[1]pivot 2010'!D13</f>
        <v>10521580</v>
      </c>
      <c r="E4" s="106">
        <f>'[1]pivot 2010'!E13</f>
        <v>6617544</v>
      </c>
      <c r="F4" s="106">
        <f>'[1]pivot 2010'!F13</f>
        <v>4831515</v>
      </c>
      <c r="G4" s="234">
        <f t="shared" ref="G4:J11" si="0">C4/$B4*100</f>
        <v>75.665940570287958</v>
      </c>
      <c r="H4" s="235">
        <f t="shared" si="0"/>
        <v>9.5010668041598088</v>
      </c>
      <c r="I4" s="235">
        <f t="shared" si="0"/>
        <v>5.9756925883248453</v>
      </c>
      <c r="J4" s="236">
        <f t="shared" si="0"/>
        <v>4.3628948105037626</v>
      </c>
    </row>
    <row r="5" spans="1:22" x14ac:dyDescent="0.25">
      <c r="A5" s="106" t="s">
        <v>214</v>
      </c>
      <c r="B5" s="106">
        <f>'[1]pivot 2010'!B11</f>
        <v>47938485</v>
      </c>
      <c r="C5" s="106">
        <f>'[1]pivot 2010'!C11</f>
        <v>33656570</v>
      </c>
      <c r="D5" s="106">
        <f>'[1]pivot 2010'!D11</f>
        <v>4487606</v>
      </c>
      <c r="E5" s="106">
        <f>'[1]pivot 2010'!E11</f>
        <v>5254994</v>
      </c>
      <c r="F5" s="106">
        <f>'[1]pivot 2010'!F11</f>
        <v>2130756</v>
      </c>
      <c r="G5" s="234">
        <f t="shared" si="0"/>
        <v>70.207829888658353</v>
      </c>
      <c r="H5" s="235">
        <f t="shared" si="0"/>
        <v>9.3611760989109261</v>
      </c>
      <c r="I5" s="235">
        <f t="shared" si="0"/>
        <v>10.961952594037964</v>
      </c>
      <c r="J5" s="236">
        <f t="shared" si="0"/>
        <v>4.4447712521578433</v>
      </c>
    </row>
    <row r="6" spans="1:22" x14ac:dyDescent="0.25">
      <c r="A6" s="106" t="s">
        <v>215</v>
      </c>
      <c r="B6" s="106">
        <f>'[1]pivot 2010'!B7</f>
        <v>13173309</v>
      </c>
      <c r="C6" s="106">
        <f>'[1]pivot 2010'!C7</f>
        <v>10153893</v>
      </c>
      <c r="D6" s="106">
        <f>'[1]pivot 2010'!D7</f>
        <v>1236806</v>
      </c>
      <c r="E6" s="106">
        <f>'[1]pivot 2010'!E7</f>
        <v>522503</v>
      </c>
      <c r="F6" s="106">
        <f>'[1]pivot 2010'!F7</f>
        <v>697892</v>
      </c>
      <c r="G6" s="234">
        <f t="shared" si="0"/>
        <v>77.079289645448995</v>
      </c>
      <c r="H6" s="235">
        <f t="shared" si="0"/>
        <v>9.388726856706997</v>
      </c>
      <c r="I6" s="235">
        <f t="shared" si="0"/>
        <v>3.9663762536808331</v>
      </c>
      <c r="J6" s="236">
        <f t="shared" si="0"/>
        <v>5.2977729437607515</v>
      </c>
      <c r="V6" s="17"/>
    </row>
    <row r="7" spans="1:22" x14ac:dyDescent="0.25">
      <c r="A7" s="106" t="s">
        <v>216</v>
      </c>
      <c r="B7" s="106">
        <f>'[1]pivot 2010'!B5</f>
        <v>19684850</v>
      </c>
      <c r="C7" s="106">
        <f>'[1]pivot 2010'!C5</f>
        <v>15932569</v>
      </c>
      <c r="D7" s="106">
        <f>'[1]pivot 2010'!D5</f>
        <v>1858483</v>
      </c>
      <c r="E7" s="106">
        <f>'[1]pivot 2010'!E5</f>
        <v>430748</v>
      </c>
      <c r="F7" s="106">
        <f>'[1]pivot 2010'!F5</f>
        <v>783872</v>
      </c>
      <c r="G7" s="234">
        <f t="shared" si="0"/>
        <v>80.938229145764382</v>
      </c>
      <c r="H7" s="235">
        <f t="shared" si="0"/>
        <v>9.4411844641945457</v>
      </c>
      <c r="I7" s="235">
        <f t="shared" si="0"/>
        <v>2.1882208906849683</v>
      </c>
      <c r="J7" s="236">
        <f t="shared" si="0"/>
        <v>3.9821080678796132</v>
      </c>
    </row>
    <row r="8" spans="1:22" x14ac:dyDescent="0.25">
      <c r="A8" s="106" t="s">
        <v>217</v>
      </c>
      <c r="B8" s="106">
        <f>'[1]pivot 2010'!B10</f>
        <v>13529467</v>
      </c>
      <c r="C8" s="106">
        <f>'[1]pivot 2010'!C10</f>
        <v>10875739</v>
      </c>
      <c r="D8" s="106">
        <f>'[1]pivot 2010'!D10</f>
        <v>1323677</v>
      </c>
      <c r="E8" s="106">
        <f>'[1]pivot 2010'!E10</f>
        <v>212193</v>
      </c>
      <c r="F8" s="106">
        <f>'[1]pivot 2010'!F10</f>
        <v>551817</v>
      </c>
      <c r="G8" s="234">
        <f t="shared" si="0"/>
        <v>80.38556877369966</v>
      </c>
      <c r="H8" s="235">
        <f t="shared" si="0"/>
        <v>9.7836596223635421</v>
      </c>
      <c r="I8" s="235">
        <f t="shared" si="0"/>
        <v>1.5683766404101507</v>
      </c>
      <c r="J8" s="236">
        <f t="shared" si="0"/>
        <v>4.0786307398510235</v>
      </c>
    </row>
    <row r="9" spans="1:22" x14ac:dyDescent="0.25">
      <c r="A9" s="106" t="s">
        <v>218</v>
      </c>
      <c r="B9" s="106">
        <f>'[1]pivot 2010'!B8</f>
        <v>10316981</v>
      </c>
      <c r="C9" s="106">
        <f>'[1]pivot 2010'!C8</f>
        <v>8359199</v>
      </c>
      <c r="D9" s="106">
        <f>'[1]pivot 2010'!D8</f>
        <v>1016713</v>
      </c>
      <c r="E9" s="106">
        <f>'[1]pivot 2010'!E8</f>
        <v>114907</v>
      </c>
      <c r="F9" s="106">
        <f>'[1]pivot 2010'!F8</f>
        <v>401006</v>
      </c>
      <c r="G9" s="234">
        <f t="shared" si="0"/>
        <v>81.023692880698334</v>
      </c>
      <c r="H9" s="235">
        <f t="shared" si="0"/>
        <v>9.8547530522737219</v>
      </c>
      <c r="I9" s="235">
        <f t="shared" si="0"/>
        <v>1.1137657421294078</v>
      </c>
      <c r="J9" s="236">
        <f t="shared" si="0"/>
        <v>3.8868541097439255</v>
      </c>
    </row>
    <row r="10" spans="1:22" x14ac:dyDescent="0.25">
      <c r="A10" s="106" t="s">
        <v>219</v>
      </c>
      <c r="B10" s="106">
        <f>'[1]pivot 2010'!B6</f>
        <v>5810061</v>
      </c>
      <c r="C10" s="106">
        <f>'[1]pivot 2010'!C6</f>
        <v>4598287</v>
      </c>
      <c r="D10" s="106">
        <f>'[1]pivot 2010'!D6</f>
        <v>571376</v>
      </c>
      <c r="E10" s="106">
        <f>'[1]pivot 2010'!E6</f>
        <v>77060</v>
      </c>
      <c r="F10" s="106">
        <f>'[1]pivot 2010'!F6</f>
        <v>251469</v>
      </c>
      <c r="G10" s="234">
        <f t="shared" si="0"/>
        <v>79.143523622213266</v>
      </c>
      <c r="H10" s="235">
        <f t="shared" si="0"/>
        <v>9.8342513099260067</v>
      </c>
      <c r="I10" s="235">
        <f t="shared" si="0"/>
        <v>1.3263199818384006</v>
      </c>
      <c r="J10" s="236">
        <f t="shared" si="0"/>
        <v>4.3281645407853722</v>
      </c>
    </row>
    <row r="11" spans="1:22" ht="15.75" thickBot="1" x14ac:dyDescent="0.3">
      <c r="A11" s="106" t="s">
        <v>220</v>
      </c>
      <c r="B11" s="237">
        <f>B3-B4</f>
        <v>26199972</v>
      </c>
      <c r="C11" s="237">
        <f t="shared" ref="C11:F11" si="1">C3-C4</f>
        <v>21064269</v>
      </c>
      <c r="D11" s="237">
        <f t="shared" si="1"/>
        <v>2744776</v>
      </c>
      <c r="E11" s="237">
        <f t="shared" si="1"/>
        <v>151117</v>
      </c>
      <c r="F11" s="237">
        <f t="shared" si="1"/>
        <v>7216961</v>
      </c>
      <c r="G11" s="238">
        <f t="shared" si="0"/>
        <v>80.398059204032734</v>
      </c>
      <c r="H11" s="239">
        <f t="shared" si="0"/>
        <v>10.476255470807374</v>
      </c>
      <c r="I11" s="239">
        <f t="shared" si="0"/>
        <v>0.57678305915746775</v>
      </c>
      <c r="J11" s="240">
        <f t="shared" si="0"/>
        <v>27.545682109889281</v>
      </c>
    </row>
    <row r="13" spans="1:22" x14ac:dyDescent="0.25">
      <c r="B13" s="285" t="s">
        <v>207</v>
      </c>
      <c r="C13" s="285"/>
      <c r="D13" s="285"/>
      <c r="E13" s="285"/>
      <c r="F13" s="285"/>
      <c r="G13" s="285"/>
    </row>
    <row r="16" spans="1:22" x14ac:dyDescent="0.25">
      <c r="B16" s="143"/>
      <c r="C16" s="143"/>
      <c r="D16" s="143"/>
      <c r="E16" s="143"/>
      <c r="F16" s="143"/>
      <c r="G16" s="143"/>
      <c r="H16" s="138"/>
      <c r="I16" s="138"/>
      <c r="J16" s="138"/>
      <c r="K16" s="138"/>
      <c r="L16" s="120"/>
    </row>
    <row r="17" spans="2:12" x14ac:dyDescent="0.25">
      <c r="B17" s="120"/>
      <c r="C17" s="144"/>
      <c r="D17" s="144"/>
      <c r="E17" s="144"/>
      <c r="F17" s="144"/>
      <c r="G17" s="144"/>
      <c r="H17" s="120"/>
      <c r="I17" s="120"/>
      <c r="J17" s="120"/>
      <c r="K17" s="120"/>
      <c r="L17" s="120"/>
    </row>
    <row r="18" spans="2:12" x14ac:dyDescent="0.25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19" spans="2:12" x14ac:dyDescent="0.25">
      <c r="B19" s="145"/>
      <c r="C19" s="146"/>
      <c r="D19" s="139"/>
      <c r="E19" s="139"/>
      <c r="F19" s="139"/>
      <c r="G19" s="139"/>
      <c r="H19" s="295"/>
      <c r="I19" s="295"/>
      <c r="J19" s="295"/>
      <c r="K19" s="295"/>
      <c r="L19" s="120"/>
    </row>
    <row r="20" spans="2:12" x14ac:dyDescent="0.25">
      <c r="B20" s="120"/>
      <c r="C20" s="139"/>
      <c r="D20" s="139"/>
      <c r="E20" s="139"/>
      <c r="F20" s="139"/>
      <c r="G20" s="139"/>
      <c r="H20" s="139"/>
      <c r="I20" s="139"/>
      <c r="J20" s="139"/>
      <c r="K20" s="139"/>
      <c r="L20" s="120"/>
    </row>
    <row r="21" spans="2:12" x14ac:dyDescent="0.25">
      <c r="B21" s="120"/>
      <c r="C21" s="120"/>
      <c r="D21" s="120"/>
      <c r="E21" s="120"/>
      <c r="F21" s="120"/>
      <c r="G21" s="120"/>
      <c r="H21" s="140"/>
      <c r="I21" s="140"/>
      <c r="J21" s="140"/>
      <c r="K21" s="140"/>
      <c r="L21" s="120"/>
    </row>
    <row r="22" spans="2:12" x14ac:dyDescent="0.25">
      <c r="B22" s="120"/>
      <c r="C22" s="120"/>
      <c r="D22" s="120"/>
      <c r="E22" s="120"/>
      <c r="F22" s="120"/>
      <c r="G22" s="120"/>
      <c r="H22" s="140"/>
      <c r="I22" s="140"/>
      <c r="J22" s="140"/>
      <c r="K22" s="140"/>
      <c r="L22" s="120"/>
    </row>
    <row r="23" spans="2:12" x14ac:dyDescent="0.25">
      <c r="B23" s="120"/>
      <c r="C23" s="120"/>
      <c r="D23" s="120"/>
      <c r="E23" s="120"/>
      <c r="F23" s="120"/>
      <c r="G23" s="120"/>
      <c r="H23" s="140"/>
      <c r="I23" s="140"/>
      <c r="J23" s="140"/>
      <c r="K23" s="140"/>
      <c r="L23" s="120"/>
    </row>
    <row r="24" spans="2:12" x14ac:dyDescent="0.25">
      <c r="B24" s="120"/>
      <c r="C24" s="120"/>
      <c r="D24" s="120"/>
      <c r="E24" s="120"/>
      <c r="F24" s="120"/>
      <c r="G24" s="120"/>
      <c r="H24" s="140"/>
      <c r="I24" s="140"/>
      <c r="J24" s="140"/>
      <c r="K24" s="140"/>
      <c r="L24" s="120"/>
    </row>
    <row r="25" spans="2:12" x14ac:dyDescent="0.25">
      <c r="B25" s="120"/>
      <c r="C25" s="120"/>
      <c r="D25" s="120"/>
      <c r="E25" s="120"/>
      <c r="F25" s="120"/>
      <c r="G25" s="120"/>
      <c r="H25" s="140"/>
      <c r="I25" s="140"/>
      <c r="J25" s="140"/>
      <c r="K25" s="140"/>
      <c r="L25" s="120"/>
    </row>
    <row r="26" spans="2:12" x14ac:dyDescent="0.25">
      <c r="B26" s="120"/>
      <c r="C26" s="120"/>
      <c r="D26" s="120"/>
      <c r="E26" s="120"/>
      <c r="F26" s="120"/>
      <c r="G26" s="120"/>
      <c r="H26" s="140"/>
      <c r="I26" s="140"/>
      <c r="J26" s="140"/>
      <c r="K26" s="140"/>
      <c r="L26" s="120"/>
    </row>
    <row r="27" spans="2:12" x14ac:dyDescent="0.25">
      <c r="B27" s="120"/>
      <c r="C27" s="120"/>
      <c r="D27" s="120"/>
      <c r="E27" s="120"/>
      <c r="F27" s="120"/>
      <c r="G27" s="120"/>
      <c r="H27" s="140"/>
      <c r="I27" s="140"/>
      <c r="J27" s="140"/>
      <c r="K27" s="140"/>
      <c r="L27" s="120"/>
    </row>
    <row r="28" spans="2:12" x14ac:dyDescent="0.25">
      <c r="B28" s="224" t="s">
        <v>298</v>
      </c>
      <c r="C28" s="144"/>
      <c r="D28" s="144"/>
      <c r="E28" s="144"/>
      <c r="F28" s="144"/>
      <c r="G28" s="144"/>
      <c r="H28" s="140"/>
      <c r="I28" s="140"/>
      <c r="J28" s="140"/>
      <c r="K28" s="140"/>
      <c r="L28" s="120"/>
    </row>
    <row r="29" spans="2:12" x14ac:dyDescent="0.25">
      <c r="B29" s="120"/>
      <c r="C29" s="144"/>
      <c r="D29" s="120"/>
      <c r="E29" s="120"/>
      <c r="F29" s="120"/>
      <c r="G29" s="120"/>
      <c r="H29" s="120"/>
      <c r="I29" s="120"/>
      <c r="J29" s="120"/>
      <c r="K29" s="120"/>
      <c r="L29" s="120"/>
    </row>
    <row r="30" spans="2:12" x14ac:dyDescent="0.25">
      <c r="B30" s="143"/>
      <c r="C30" s="143"/>
      <c r="D30" s="143"/>
      <c r="E30" s="143"/>
      <c r="F30" s="143"/>
      <c r="G30" s="143"/>
      <c r="H30" s="138"/>
      <c r="I30" s="138"/>
      <c r="J30" s="138"/>
      <c r="K30" s="138"/>
      <c r="L30" s="120"/>
    </row>
    <row r="31" spans="2:12" x14ac:dyDescent="0.25">
      <c r="B31" s="120"/>
      <c r="C31" s="144"/>
      <c r="D31" s="144"/>
      <c r="E31" s="144"/>
      <c r="F31" s="144"/>
      <c r="G31" s="144"/>
      <c r="H31" s="120"/>
      <c r="I31" s="120"/>
      <c r="J31" s="120"/>
      <c r="K31" s="120"/>
      <c r="L31" s="120"/>
    </row>
    <row r="32" spans="2:12" x14ac:dyDescent="0.2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2:14" x14ac:dyDescent="0.2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2:14" x14ac:dyDescent="0.2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5" spans="2:14" x14ac:dyDescent="0.25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</row>
    <row r="36" spans="2:14" x14ac:dyDescent="0.25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2:14" x14ac:dyDescent="0.25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</row>
    <row r="38" spans="2:14" s="67" customFormat="1" x14ac:dyDescent="0.2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</row>
    <row r="39" spans="2:14" x14ac:dyDescent="0.25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</row>
    <row r="40" spans="2:14" x14ac:dyDescent="0.25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2:14" x14ac:dyDescent="0.25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2:14" x14ac:dyDescent="0.25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</row>
    <row r="43" spans="2:14" x14ac:dyDescent="0.25">
      <c r="B43" s="120"/>
      <c r="C43" s="141"/>
      <c r="D43" s="142"/>
      <c r="E43" s="142"/>
      <c r="F43" s="142"/>
      <c r="G43" s="142"/>
      <c r="H43" s="142"/>
      <c r="I43" s="142"/>
      <c r="J43" s="142"/>
      <c r="K43" s="142"/>
      <c r="L43" s="120"/>
    </row>
    <row r="44" spans="2:14" x14ac:dyDescent="0.25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</row>
    <row r="45" spans="2:14" x14ac:dyDescent="0.25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2:14" x14ac:dyDescent="0.25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</row>
    <row r="47" spans="2:14" x14ac:dyDescent="0.25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</row>
    <row r="48" spans="2:14" x14ac:dyDescent="0.25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N48" s="17"/>
    </row>
    <row r="49" spans="2:12" x14ac:dyDescent="0.25">
      <c r="B49" s="120"/>
      <c r="C49" s="149"/>
      <c r="D49" s="149"/>
      <c r="E49" s="120"/>
      <c r="F49" s="120"/>
      <c r="G49" s="120"/>
      <c r="H49" s="120"/>
      <c r="I49" s="120"/>
      <c r="J49" s="120"/>
      <c r="K49" s="120"/>
      <c r="L49" s="120"/>
    </row>
    <row r="50" spans="2:12" x14ac:dyDescent="0.25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1" spans="2:12" x14ac:dyDescent="0.25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</row>
    <row r="52" spans="2:12" x14ac:dyDescent="0.25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2:12" x14ac:dyDescent="0.25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2:12" x14ac:dyDescent="0.25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2:12" x14ac:dyDescent="0.25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</row>
    <row r="56" spans="2:12" x14ac:dyDescent="0.25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</row>
    <row r="57" spans="2:12" x14ac:dyDescent="0.25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</row>
    <row r="58" spans="2:12" x14ac:dyDescent="0.25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</row>
  </sheetData>
  <mergeCells count="2">
    <mergeCell ref="H19:K19"/>
    <mergeCell ref="B13:G1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Table 12-1</vt:lpstr>
      <vt:lpstr>Figure 12-1</vt:lpstr>
      <vt:lpstr>Figure 12-2</vt:lpstr>
      <vt:lpstr>Figure 12-3</vt:lpstr>
      <vt:lpstr>Figure 12-4</vt:lpstr>
      <vt:lpstr>Figure 12-5</vt:lpstr>
      <vt:lpstr>Figure 12-6</vt:lpstr>
      <vt:lpstr>Table 12-2</vt:lpstr>
      <vt:lpstr>Figure 12-7</vt:lpstr>
      <vt:lpstr>Figure 12-8</vt:lpstr>
      <vt:lpstr>Figure 12-9</vt:lpstr>
      <vt:lpstr>Table 12-3</vt:lpstr>
      <vt:lpstr>Figure 12-10</vt:lpstr>
      <vt:lpstr>Figure 12-11</vt:lpstr>
      <vt:lpstr>Figure 12-12</vt:lpstr>
      <vt:lpstr>Figure 12-13</vt:lpstr>
      <vt:lpstr>Figure 12-14</vt:lpstr>
      <vt:lpstr>Table 12-4</vt:lpstr>
      <vt:lpstr>'Figure 12-11'!Print_Area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jodis</dc:creator>
  <cp:lastModifiedBy>Bruce Spear</cp:lastModifiedBy>
  <dcterms:created xsi:type="dcterms:W3CDTF">2013-06-10T15:49:20Z</dcterms:created>
  <dcterms:modified xsi:type="dcterms:W3CDTF">2014-08-03T01:19:43Z</dcterms:modified>
</cp:coreProperties>
</file>